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265" windowWidth="21315" windowHeight="7815" firstSheet="3" activeTab="5"/>
  </bookViews>
  <sheets>
    <sheet name="DEL 01 AL 04 AGOSTO" sheetId="2" r:id="rId1"/>
    <sheet name="DEL 07 AL 11 DE AGOSTO " sheetId="3" r:id="rId2"/>
    <sheet name="DEL 14 AL 18 DE AGOSTO" sheetId="4" r:id="rId3"/>
    <sheet name="DEL 21 AL 25 AGOSTO" sheetId="5" r:id="rId4"/>
    <sheet name="DEL 28 AL 31 AGOSTO " sheetId="7" r:id="rId5"/>
    <sheet name="TOTAL RECIBIDO AGOSTO" sheetId="6" r:id="rId6"/>
  </sheets>
  <calcPr calcId="145621"/>
</workbook>
</file>

<file path=xl/calcChain.xml><?xml version="1.0" encoding="utf-8"?>
<calcChain xmlns="http://schemas.openxmlformats.org/spreadsheetml/2006/main">
  <c r="C37" i="7" l="1"/>
  <c r="C28" i="7" l="1"/>
  <c r="C23" i="7"/>
  <c r="C21" i="7" l="1"/>
  <c r="C13" i="7" l="1"/>
  <c r="C12" i="7"/>
  <c r="C48" i="5" l="1"/>
  <c r="C40" i="5"/>
  <c r="C47" i="5"/>
  <c r="C72" i="3" l="1"/>
  <c r="C74" i="3" s="1"/>
  <c r="C4" i="5"/>
  <c r="C43" i="3"/>
  <c r="C36" i="2"/>
  <c r="C8" i="2"/>
  <c r="C38" i="5" l="1"/>
  <c r="C33" i="5"/>
  <c r="C37" i="5"/>
  <c r="C34" i="5"/>
  <c r="C20" i="3" l="1"/>
  <c r="C25" i="5" l="1"/>
  <c r="C20" i="5"/>
  <c r="C21" i="5"/>
  <c r="C19" i="5"/>
  <c r="C45" i="3" l="1"/>
  <c r="C20" i="2"/>
  <c r="C35" i="2"/>
  <c r="C30" i="4"/>
  <c r="C23" i="4"/>
  <c r="C35" i="3"/>
  <c r="C28" i="2"/>
  <c r="C17" i="2"/>
  <c r="C22" i="4"/>
  <c r="C69" i="3"/>
  <c r="C58" i="3"/>
  <c r="C45" i="4"/>
  <c r="C57" i="3"/>
  <c r="C32" i="3"/>
  <c r="C16" i="2"/>
  <c r="C31" i="3"/>
  <c r="C37" i="4"/>
  <c r="C43" i="4"/>
  <c r="C14" i="3"/>
  <c r="C18" i="4"/>
  <c r="C8" i="4"/>
  <c r="C13" i="3"/>
  <c r="C35" i="4"/>
  <c r="C66" i="3"/>
  <c r="C24" i="3"/>
  <c r="C12" i="3"/>
  <c r="C6" i="4"/>
  <c r="C38" i="3"/>
  <c r="C41" i="4"/>
  <c r="C34" i="4"/>
  <c r="C13" i="5"/>
  <c r="C12" i="2"/>
  <c r="C33" i="4"/>
  <c r="C6" i="3"/>
  <c r="C11" i="2" l="1"/>
  <c r="C4" i="3"/>
  <c r="C36" i="3"/>
  <c r="C47" i="3"/>
  <c r="C4" i="4"/>
  <c r="C15" i="4"/>
  <c r="C40" i="4"/>
  <c r="C5" i="5"/>
  <c r="C50" i="4" l="1"/>
  <c r="C116" i="3"/>
  <c r="C38" i="7" l="1"/>
  <c r="C37" i="2" l="1"/>
  <c r="B9" i="6" l="1"/>
</calcChain>
</file>

<file path=xl/sharedStrings.xml><?xml version="1.0" encoding="utf-8"?>
<sst xmlns="http://schemas.openxmlformats.org/spreadsheetml/2006/main" count="267" uniqueCount="58">
  <si>
    <t>DOCUMENTOS RECIBIDOS DE LAS UNIVERSIDADES</t>
  </si>
  <si>
    <t>FECHA</t>
  </si>
  <si>
    <t xml:space="preserve">CANTIDAD DE DOCUMENTOS </t>
  </si>
  <si>
    <t>UNIVERSIDAD</t>
  </si>
  <si>
    <t>TOTAL DE DOCUMENTOS</t>
  </si>
  <si>
    <t>NOTA:</t>
  </si>
  <si>
    <t xml:space="preserve">Estas cantidades son por expediente a nombre de un mismo egresado emitido en los diferentes oficios </t>
  </si>
  <si>
    <t xml:space="preserve">TOTAL DE DOCUMENTOS </t>
  </si>
  <si>
    <t xml:space="preserve">RESUMEN </t>
  </si>
  <si>
    <t>DEL 01 AL 04 DE AGOSTO 2017</t>
  </si>
  <si>
    <t>DEL 07 AL 11 DE AGOSTO 2017</t>
  </si>
  <si>
    <t>DEL 14 AL 18 DE AGOSTO 2017</t>
  </si>
  <si>
    <t>DEL 21 AL 25 DE AGOSTO 2017</t>
  </si>
  <si>
    <t>DEL 28 AL 31 DE AGOSTO 2017</t>
  </si>
  <si>
    <t>MES AGOSTO  2017</t>
  </si>
  <si>
    <t>DEL 01 AL 04</t>
  </si>
  <si>
    <t>DEL 07 AL 11</t>
  </si>
  <si>
    <t>DEL 14 AL 18</t>
  </si>
  <si>
    <t>DEL 21 AL 25</t>
  </si>
  <si>
    <t xml:space="preserve">DEL 28 AL 31 </t>
  </si>
  <si>
    <t>UASD</t>
  </si>
  <si>
    <t>UTESA</t>
  </si>
  <si>
    <t>IPE</t>
  </si>
  <si>
    <t>UNAD</t>
  </si>
  <si>
    <t>SAN VALERO</t>
  </si>
  <si>
    <t>UTE</t>
  </si>
  <si>
    <t>UNEFA</t>
  </si>
  <si>
    <t>INSUDE</t>
  </si>
  <si>
    <t>UNICDA</t>
  </si>
  <si>
    <t>UTECO</t>
  </si>
  <si>
    <t>UAFAM</t>
  </si>
  <si>
    <t>ASCA</t>
  </si>
  <si>
    <t>UFHEC</t>
  </si>
  <si>
    <t>UNICARIBE</t>
  </si>
  <si>
    <t>UPID</t>
  </si>
  <si>
    <t>UOD</t>
  </si>
  <si>
    <t>UCATEBA</t>
  </si>
  <si>
    <t>PUCMM</t>
  </si>
  <si>
    <t>UTESUR</t>
  </si>
  <si>
    <t>UNIBE</t>
  </si>
  <si>
    <t>UNIREMHOS</t>
  </si>
  <si>
    <t>UNEV</t>
  </si>
  <si>
    <t>UCE</t>
  </si>
  <si>
    <t>UNNATEC</t>
  </si>
  <si>
    <t>UAPA</t>
  </si>
  <si>
    <t>INCE</t>
  </si>
  <si>
    <t>INTEC</t>
  </si>
  <si>
    <t>UCNE</t>
  </si>
  <si>
    <t>UCATECI</t>
  </si>
  <si>
    <t>LOYOLA</t>
  </si>
  <si>
    <t>O&amp;M</t>
  </si>
  <si>
    <t>ISFODOSU</t>
  </si>
  <si>
    <t>ITLA</t>
  </si>
  <si>
    <t>ITSC</t>
  </si>
  <si>
    <t>UCSD</t>
  </si>
  <si>
    <t>UNAPEC</t>
  </si>
  <si>
    <t>UNPHU</t>
  </si>
  <si>
    <t>IGLOBAL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</si>
</sst>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3" borderId="0" xfId="0" applyFont="1" applyFill="1"/>
    <xf numFmtId="14" fontId="0" fillId="0" borderId="0" xfId="0" applyNumberFormat="1" applyFill="1"/>
    <xf numFmtId="3" fontId="1" fillId="0" borderId="1" xfId="0" applyNumberFormat="1" applyFont="1" applyBorder="1"/>
    <xf numFmtId="0" fontId="2" fillId="0" borderId="0" xfId="0" applyFont="1" applyAlignment="1"/>
    <xf numFmtId="164" fontId="2" fillId="0" borderId="0" xfId="0" applyNumberFormat="1" applyFont="1" applyAlignment="1"/>
    <xf numFmtId="164" fontId="0" fillId="0" borderId="0" xfId="0" applyNumberFormat="1"/>
    <xf numFmtId="0" fontId="0" fillId="0" borderId="0" xfId="0" applyBorder="1"/>
    <xf numFmtId="164" fontId="1" fillId="0" borderId="1" xfId="0" applyNumberFormat="1" applyFont="1" applyBorder="1"/>
    <xf numFmtId="0" fontId="0" fillId="4" borderId="0" xfId="0" applyFill="1"/>
    <xf numFmtId="164" fontId="2" fillId="0" borderId="0" xfId="0" applyNumberFormat="1" applyFont="1" applyBorder="1"/>
    <xf numFmtId="0" fontId="1" fillId="0" borderId="0" xfId="0" applyFont="1" applyFill="1"/>
    <xf numFmtId="14" fontId="0" fillId="5" borderId="0" xfId="0" applyNumberFormat="1" applyFill="1"/>
    <xf numFmtId="0" fontId="0" fillId="0" borderId="0" xfId="0" applyFill="1"/>
    <xf numFmtId="3" fontId="0" fillId="0" borderId="0" xfId="0" applyNumberFormat="1"/>
    <xf numFmtId="14" fontId="1" fillId="4" borderId="0" xfId="0" applyNumberFormat="1" applyFont="1" applyFill="1"/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/>
    <xf numFmtId="0" fontId="0" fillId="0" borderId="0" xfId="0" applyFont="1"/>
    <xf numFmtId="14" fontId="0" fillId="0" borderId="0" xfId="0" applyNumberFormat="1" applyFont="1"/>
    <xf numFmtId="14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0" xfId="0" applyFont="1" applyFill="1"/>
    <xf numFmtId="3" fontId="0" fillId="0" borderId="1" xfId="0" applyNumberFormat="1" applyFont="1" applyBorder="1"/>
    <xf numFmtId="14" fontId="1" fillId="6" borderId="0" xfId="0" applyNumberFormat="1" applyFont="1" applyFill="1"/>
    <xf numFmtId="14" fontId="1" fillId="7" borderId="0" xfId="0" applyNumberFormat="1" applyFont="1" applyFill="1"/>
    <xf numFmtId="14" fontId="0" fillId="4" borderId="0" xfId="0" applyNumberFormat="1" applyFill="1"/>
    <xf numFmtId="14" fontId="0" fillId="8" borderId="0" xfId="0" applyNumberFormat="1" applyFill="1"/>
    <xf numFmtId="14" fontId="0" fillId="9" borderId="0" xfId="0" applyNumberFormat="1" applyFill="1"/>
    <xf numFmtId="164" fontId="1" fillId="0" borderId="1" xfId="0" applyNumberFormat="1" applyFont="1" applyFill="1" applyBorder="1"/>
    <xf numFmtId="14" fontId="1" fillId="9" borderId="0" xfId="0" applyNumberFormat="1" applyFont="1" applyFill="1"/>
    <xf numFmtId="14" fontId="1" fillId="10" borderId="0" xfId="0" applyNumberFormat="1" applyFont="1" applyFill="1"/>
    <xf numFmtId="14" fontId="1" fillId="11" borderId="0" xfId="0" applyNumberFormat="1" applyFont="1" applyFill="1"/>
    <xf numFmtId="14" fontId="1" fillId="12" borderId="0" xfId="0" applyNumberFormat="1" applyFont="1" applyFill="1"/>
    <xf numFmtId="14" fontId="1" fillId="13" borderId="0" xfId="0" applyNumberFormat="1" applyFont="1" applyFill="1"/>
    <xf numFmtId="14" fontId="1" fillId="2" borderId="0" xfId="0" applyNumberFormat="1" applyFont="1" applyFill="1"/>
    <xf numFmtId="14" fontId="0" fillId="14" borderId="0" xfId="0" applyNumberFormat="1" applyFont="1" applyFill="1"/>
    <xf numFmtId="14" fontId="0" fillId="15" borderId="0" xfId="0" applyNumberFormat="1" applyFont="1" applyFill="1"/>
    <xf numFmtId="14" fontId="0" fillId="10" borderId="0" xfId="0" applyNumberFormat="1" applyFont="1" applyFill="1"/>
    <xf numFmtId="14" fontId="1" fillId="16" borderId="0" xfId="0" applyNumberFormat="1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C37"/>
  <sheetViews>
    <sheetView topLeftCell="A22" workbookViewId="0">
      <selection activeCell="D40" sqref="D40"/>
    </sheetView>
  </sheetViews>
  <sheetFormatPr baseColWidth="10" defaultRowHeight="15" x14ac:dyDescent="0.25"/>
  <cols>
    <col min="1" max="1" width="11.28515625" customWidth="1"/>
    <col min="2" max="2" width="16.85546875" customWidth="1"/>
    <col min="3" max="3" width="32.5703125" customWidth="1"/>
    <col min="7" max="7" width="13.5703125" bestFit="1" customWidth="1"/>
  </cols>
  <sheetData>
    <row r="1" spans="1:3" ht="15.75" x14ac:dyDescent="0.25">
      <c r="A1" s="42" t="s">
        <v>0</v>
      </c>
      <c r="B1" s="42"/>
      <c r="C1" s="42"/>
    </row>
    <row r="2" spans="1:3" ht="15.75" x14ac:dyDescent="0.25">
      <c r="A2" s="43" t="s">
        <v>9</v>
      </c>
      <c r="B2" s="43"/>
      <c r="C2" s="43"/>
    </row>
    <row r="3" spans="1:3" x14ac:dyDescent="0.25">
      <c r="A3" s="2" t="s">
        <v>1</v>
      </c>
      <c r="B3" s="2" t="s">
        <v>3</v>
      </c>
      <c r="C3" s="2" t="s">
        <v>2</v>
      </c>
    </row>
    <row r="4" spans="1:3" x14ac:dyDescent="0.25">
      <c r="A4" s="13">
        <v>42948</v>
      </c>
      <c r="B4" s="1" t="s">
        <v>25</v>
      </c>
      <c r="C4">
        <v>12</v>
      </c>
    </row>
    <row r="5" spans="1:3" x14ac:dyDescent="0.25">
      <c r="A5" s="3"/>
      <c r="B5" s="1" t="s">
        <v>37</v>
      </c>
      <c r="C5">
        <v>12</v>
      </c>
    </row>
    <row r="6" spans="1:3" x14ac:dyDescent="0.25">
      <c r="A6" s="3"/>
      <c r="B6" s="1" t="s">
        <v>49</v>
      </c>
      <c r="C6">
        <v>2</v>
      </c>
    </row>
    <row r="7" spans="1:3" x14ac:dyDescent="0.25">
      <c r="A7" s="3"/>
      <c r="B7" s="1" t="s">
        <v>55</v>
      </c>
      <c r="C7">
        <v>8</v>
      </c>
    </row>
    <row r="8" spans="1:3" x14ac:dyDescent="0.25">
      <c r="A8" s="3"/>
      <c r="B8" s="1" t="s">
        <v>20</v>
      </c>
      <c r="C8">
        <f>75+53+42+49+17+52+104+89</f>
        <v>481</v>
      </c>
    </row>
    <row r="9" spans="1:3" x14ac:dyDescent="0.25">
      <c r="A9" s="3"/>
      <c r="B9" s="1" t="s">
        <v>30</v>
      </c>
      <c r="C9">
        <v>8</v>
      </c>
    </row>
    <row r="10" spans="1:3" x14ac:dyDescent="0.25">
      <c r="A10" s="3"/>
      <c r="B10" s="1" t="s">
        <v>31</v>
      </c>
      <c r="C10">
        <v>1</v>
      </c>
    </row>
    <row r="11" spans="1:3" x14ac:dyDescent="0.25">
      <c r="A11" s="28">
        <v>42949</v>
      </c>
      <c r="B11" s="1" t="s">
        <v>21</v>
      </c>
      <c r="C11">
        <f>1+1+3+1+1+1</f>
        <v>8</v>
      </c>
    </row>
    <row r="12" spans="1:3" x14ac:dyDescent="0.25">
      <c r="A12" s="3"/>
      <c r="B12" s="1" t="s">
        <v>32</v>
      </c>
      <c r="C12">
        <f>56+7</f>
        <v>63</v>
      </c>
    </row>
    <row r="13" spans="1:3" x14ac:dyDescent="0.25">
      <c r="A13" s="3"/>
      <c r="B13" s="1" t="s">
        <v>37</v>
      </c>
      <c r="C13">
        <v>55</v>
      </c>
    </row>
    <row r="14" spans="1:3" x14ac:dyDescent="0.25">
      <c r="A14" s="3"/>
      <c r="B14" s="1" t="s">
        <v>47</v>
      </c>
      <c r="C14">
        <v>1</v>
      </c>
    </row>
    <row r="15" spans="1:3" x14ac:dyDescent="0.25">
      <c r="A15" s="3"/>
      <c r="B15" s="1" t="s">
        <v>33</v>
      </c>
      <c r="C15">
        <v>29</v>
      </c>
    </row>
    <row r="16" spans="1:3" x14ac:dyDescent="0.25">
      <c r="A16" s="3"/>
      <c r="B16" s="1" t="s">
        <v>50</v>
      </c>
      <c r="C16">
        <f>72+2</f>
        <v>74</v>
      </c>
    </row>
    <row r="17" spans="1:3" x14ac:dyDescent="0.25">
      <c r="A17" s="3"/>
      <c r="B17" s="1" t="s">
        <v>51</v>
      </c>
      <c r="C17">
        <f>4+25+25+5+10+30</f>
        <v>99</v>
      </c>
    </row>
    <row r="18" spans="1:3" x14ac:dyDescent="0.25">
      <c r="A18" s="3"/>
      <c r="B18" s="1" t="s">
        <v>39</v>
      </c>
      <c r="C18">
        <v>16</v>
      </c>
    </row>
    <row r="19" spans="1:3" x14ac:dyDescent="0.25">
      <c r="A19" s="3"/>
      <c r="B19" s="1" t="s">
        <v>54</v>
      </c>
      <c r="C19">
        <v>39</v>
      </c>
    </row>
    <row r="20" spans="1:3" x14ac:dyDescent="0.25">
      <c r="A20" s="3"/>
      <c r="B20" s="1" t="s">
        <v>55</v>
      </c>
      <c r="C20">
        <f>7+10+11+8+11</f>
        <v>47</v>
      </c>
    </row>
    <row r="21" spans="1:3" x14ac:dyDescent="0.25">
      <c r="A21" s="3"/>
      <c r="B21" s="1" t="s">
        <v>20</v>
      </c>
      <c r="C21">
        <v>59</v>
      </c>
    </row>
    <row r="22" spans="1:3" x14ac:dyDescent="0.25">
      <c r="A22" s="3"/>
      <c r="B22" s="1" t="s">
        <v>56</v>
      </c>
      <c r="C22">
        <v>8</v>
      </c>
    </row>
    <row r="23" spans="1:3" x14ac:dyDescent="0.25">
      <c r="A23" s="29">
        <v>42950</v>
      </c>
      <c r="B23" s="1" t="s">
        <v>35</v>
      </c>
      <c r="C23">
        <v>3</v>
      </c>
    </row>
    <row r="24" spans="1:3" x14ac:dyDescent="0.25">
      <c r="A24" s="3"/>
      <c r="B24" s="1" t="s">
        <v>37</v>
      </c>
      <c r="C24">
        <v>12</v>
      </c>
    </row>
    <row r="25" spans="1:3" x14ac:dyDescent="0.25">
      <c r="A25" s="3"/>
      <c r="B25" s="1" t="s">
        <v>45</v>
      </c>
      <c r="C25">
        <v>1</v>
      </c>
    </row>
    <row r="26" spans="1:3" x14ac:dyDescent="0.25">
      <c r="A26" s="3"/>
      <c r="B26" s="1" t="s">
        <v>47</v>
      </c>
      <c r="C26">
        <v>14</v>
      </c>
    </row>
    <row r="27" spans="1:3" x14ac:dyDescent="0.25">
      <c r="A27" s="3"/>
      <c r="B27" s="1" t="s">
        <v>48</v>
      </c>
      <c r="C27">
        <v>75</v>
      </c>
    </row>
    <row r="28" spans="1:3" x14ac:dyDescent="0.25">
      <c r="A28" s="3"/>
      <c r="B28" s="1" t="s">
        <v>39</v>
      </c>
      <c r="C28">
        <f>12+1</f>
        <v>13</v>
      </c>
    </row>
    <row r="29" spans="1:3" x14ac:dyDescent="0.25">
      <c r="A29" s="3"/>
      <c r="B29" s="1" t="s">
        <v>36</v>
      </c>
      <c r="C29">
        <v>75</v>
      </c>
    </row>
    <row r="30" spans="1:3" x14ac:dyDescent="0.25">
      <c r="A30" s="30">
        <v>42951</v>
      </c>
      <c r="B30" s="1" t="s">
        <v>42</v>
      </c>
      <c r="C30">
        <v>3</v>
      </c>
    </row>
    <row r="31" spans="1:3" x14ac:dyDescent="0.25">
      <c r="A31" s="3"/>
      <c r="B31" s="1" t="s">
        <v>33</v>
      </c>
      <c r="C31">
        <v>4</v>
      </c>
    </row>
    <row r="32" spans="1:3" x14ac:dyDescent="0.25">
      <c r="A32" s="3"/>
      <c r="B32" s="1" t="s">
        <v>39</v>
      </c>
      <c r="C32">
        <v>2</v>
      </c>
    </row>
    <row r="33" spans="1:3" x14ac:dyDescent="0.25">
      <c r="A33" s="3"/>
      <c r="B33" s="1" t="s">
        <v>52</v>
      </c>
      <c r="C33">
        <v>2</v>
      </c>
    </row>
    <row r="34" spans="1:3" x14ac:dyDescent="0.25">
      <c r="A34" s="3"/>
      <c r="B34" s="1" t="s">
        <v>54</v>
      </c>
      <c r="C34">
        <v>21</v>
      </c>
    </row>
    <row r="35" spans="1:3" x14ac:dyDescent="0.25">
      <c r="A35" s="3"/>
      <c r="B35" s="1" t="s">
        <v>55</v>
      </c>
      <c r="C35">
        <f>10+7+8+9</f>
        <v>34</v>
      </c>
    </row>
    <row r="36" spans="1:3" ht="15.75" thickBot="1" x14ac:dyDescent="0.3">
      <c r="A36" s="3"/>
      <c r="B36" s="1" t="s">
        <v>20</v>
      </c>
      <c r="C36">
        <f>42+45+46</f>
        <v>133</v>
      </c>
    </row>
    <row r="37" spans="1:3" ht="15.75" thickBot="1" x14ac:dyDescent="0.3">
      <c r="A37" s="44" t="s">
        <v>4</v>
      </c>
      <c r="B37" s="45"/>
      <c r="C37" s="4">
        <f>SUM(C4:C36)</f>
        <v>1414</v>
      </c>
    </row>
  </sheetData>
  <mergeCells count="3">
    <mergeCell ref="A1:C1"/>
    <mergeCell ref="A2:C2"/>
    <mergeCell ref="A37:B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67" workbookViewId="0">
      <selection activeCell="C74" sqref="C74"/>
    </sheetView>
  </sheetViews>
  <sheetFormatPr baseColWidth="10" defaultRowHeight="15" x14ac:dyDescent="0.25"/>
  <cols>
    <col min="1" max="1" width="11.28515625" customWidth="1"/>
    <col min="2" max="2" width="13.85546875" bestFit="1" customWidth="1"/>
    <col min="3" max="3" width="27" bestFit="1" customWidth="1"/>
    <col min="7" max="7" width="13.5703125" bestFit="1" customWidth="1"/>
  </cols>
  <sheetData>
    <row r="1" spans="1:3" ht="15.75" x14ac:dyDescent="0.25">
      <c r="A1" s="42" t="s">
        <v>0</v>
      </c>
      <c r="B1" s="42"/>
      <c r="C1" s="42"/>
    </row>
    <row r="2" spans="1:3" ht="15.75" x14ac:dyDescent="0.25">
      <c r="A2" s="43" t="s">
        <v>10</v>
      </c>
      <c r="B2" s="43"/>
      <c r="C2" s="43"/>
    </row>
    <row r="3" spans="1:3" x14ac:dyDescent="0.25">
      <c r="A3" s="2" t="s">
        <v>1</v>
      </c>
      <c r="B3" s="2" t="s">
        <v>3</v>
      </c>
      <c r="C3" s="2" t="s">
        <v>2</v>
      </c>
    </row>
    <row r="4" spans="1:3" s="14" customFormat="1" x14ac:dyDescent="0.25">
      <c r="A4" s="26">
        <v>42954</v>
      </c>
      <c r="B4" s="12" t="s">
        <v>21</v>
      </c>
      <c r="C4" s="12">
        <f>3+1+40+2+2+1+1+1+1+37+1</f>
        <v>90</v>
      </c>
    </row>
    <row r="5" spans="1:3" s="14" customFormat="1" x14ac:dyDescent="0.25">
      <c r="A5" s="18"/>
      <c r="B5" s="12" t="s">
        <v>25</v>
      </c>
      <c r="C5" s="12">
        <v>6</v>
      </c>
    </row>
    <row r="6" spans="1:3" s="14" customFormat="1" x14ac:dyDescent="0.25">
      <c r="A6" s="18"/>
      <c r="B6" s="12" t="s">
        <v>26</v>
      </c>
      <c r="C6" s="12">
        <f>1+1</f>
        <v>2</v>
      </c>
    </row>
    <row r="7" spans="1:3" s="14" customFormat="1" x14ac:dyDescent="0.25">
      <c r="A7" s="18"/>
      <c r="B7" s="12" t="s">
        <v>34</v>
      </c>
      <c r="C7" s="12">
        <v>2</v>
      </c>
    </row>
    <row r="8" spans="1:3" s="14" customFormat="1" x14ac:dyDescent="0.25">
      <c r="A8" s="18"/>
      <c r="B8" s="12" t="s">
        <v>35</v>
      </c>
      <c r="C8" s="12">
        <v>1</v>
      </c>
    </row>
    <row r="9" spans="1:3" s="14" customFormat="1" x14ac:dyDescent="0.25">
      <c r="A9" s="18"/>
      <c r="B9" s="12" t="s">
        <v>37</v>
      </c>
      <c r="C9" s="12">
        <v>10</v>
      </c>
    </row>
    <row r="10" spans="1:3" s="14" customFormat="1" x14ac:dyDescent="0.25">
      <c r="A10" s="18"/>
      <c r="B10" s="12" t="s">
        <v>40</v>
      </c>
      <c r="C10" s="12">
        <v>40</v>
      </c>
    </row>
    <row r="11" spans="1:3" s="14" customFormat="1" x14ac:dyDescent="0.25">
      <c r="A11" s="18"/>
      <c r="B11" s="12" t="s">
        <v>41</v>
      </c>
      <c r="C11" s="12">
        <v>12</v>
      </c>
    </row>
    <row r="12" spans="1:3" s="14" customFormat="1" x14ac:dyDescent="0.25">
      <c r="A12" s="18"/>
      <c r="B12" s="12" t="s">
        <v>42</v>
      </c>
      <c r="C12" s="12">
        <f>36+29+1</f>
        <v>66</v>
      </c>
    </row>
    <row r="13" spans="1:3" s="14" customFormat="1" x14ac:dyDescent="0.25">
      <c r="A13" s="18"/>
      <c r="B13" s="12" t="s">
        <v>45</v>
      </c>
      <c r="C13" s="12">
        <f>1+2+1+1</f>
        <v>5</v>
      </c>
    </row>
    <row r="14" spans="1:3" s="14" customFormat="1" x14ac:dyDescent="0.25">
      <c r="A14" s="18"/>
      <c r="B14" s="12" t="s">
        <v>46</v>
      </c>
      <c r="C14" s="12">
        <f>10+13+9+6</f>
        <v>38</v>
      </c>
    </row>
    <row r="15" spans="1:3" s="14" customFormat="1" x14ac:dyDescent="0.25">
      <c r="A15" s="18"/>
      <c r="B15" s="1" t="s">
        <v>50</v>
      </c>
      <c r="C15" s="12">
        <v>72</v>
      </c>
    </row>
    <row r="16" spans="1:3" s="14" customFormat="1" x14ac:dyDescent="0.25">
      <c r="A16" s="18"/>
      <c r="B16" s="12" t="s">
        <v>51</v>
      </c>
      <c r="C16" s="12">
        <v>334</v>
      </c>
    </row>
    <row r="17" spans="1:3" s="14" customFormat="1" x14ac:dyDescent="0.25">
      <c r="A17" s="18"/>
      <c r="B17" s="12" t="s">
        <v>39</v>
      </c>
      <c r="C17" s="12">
        <v>6</v>
      </c>
    </row>
    <row r="18" spans="1:3" s="14" customFormat="1" x14ac:dyDescent="0.25">
      <c r="A18" s="18"/>
      <c r="B18" s="12" t="s">
        <v>55</v>
      </c>
      <c r="C18" s="12">
        <v>9</v>
      </c>
    </row>
    <row r="19" spans="1:3" s="14" customFormat="1" x14ac:dyDescent="0.25">
      <c r="A19" s="18"/>
      <c r="B19" s="12" t="s">
        <v>56</v>
      </c>
      <c r="C19" s="12">
        <v>9</v>
      </c>
    </row>
    <row r="20" spans="1:3" s="14" customFormat="1" x14ac:dyDescent="0.25">
      <c r="A20" s="18"/>
      <c r="B20" s="12" t="s">
        <v>26</v>
      </c>
      <c r="C20" s="12">
        <f>1+1</f>
        <v>2</v>
      </c>
    </row>
    <row r="21" spans="1:3" s="14" customFormat="1" x14ac:dyDescent="0.25">
      <c r="A21" s="18"/>
      <c r="B21" s="12" t="s">
        <v>28</v>
      </c>
      <c r="C21" s="12">
        <v>1</v>
      </c>
    </row>
    <row r="22" spans="1:3" s="14" customFormat="1" x14ac:dyDescent="0.25">
      <c r="A22" s="18"/>
      <c r="B22" s="12" t="s">
        <v>32</v>
      </c>
      <c r="C22" s="12">
        <v>49</v>
      </c>
    </row>
    <row r="23" spans="1:3" s="14" customFormat="1" x14ac:dyDescent="0.25">
      <c r="A23" s="32">
        <v>42955</v>
      </c>
      <c r="B23" s="12" t="s">
        <v>21</v>
      </c>
      <c r="C23" s="12">
        <v>2</v>
      </c>
    </row>
    <row r="24" spans="1:3" s="14" customFormat="1" x14ac:dyDescent="0.25">
      <c r="A24" s="18"/>
      <c r="B24" s="12" t="s">
        <v>42</v>
      </c>
      <c r="C24" s="12">
        <f>18+26+2</f>
        <v>46</v>
      </c>
    </row>
    <row r="25" spans="1:3" s="14" customFormat="1" x14ac:dyDescent="0.25">
      <c r="A25" s="18"/>
      <c r="B25" s="12" t="s">
        <v>43</v>
      </c>
      <c r="C25" s="12">
        <v>1</v>
      </c>
    </row>
    <row r="26" spans="1:3" s="14" customFormat="1" x14ac:dyDescent="0.25">
      <c r="A26" s="18"/>
      <c r="B26" s="12" t="s">
        <v>47</v>
      </c>
      <c r="C26" s="12">
        <v>3</v>
      </c>
    </row>
    <row r="27" spans="1:3" s="14" customFormat="1" x14ac:dyDescent="0.25">
      <c r="A27" s="18"/>
      <c r="B27" s="12" t="s">
        <v>32</v>
      </c>
      <c r="C27" s="12">
        <v>1</v>
      </c>
    </row>
    <row r="28" spans="1:3" s="14" customFormat="1" x14ac:dyDescent="0.25">
      <c r="A28" s="18"/>
      <c r="B28" s="12" t="s">
        <v>37</v>
      </c>
      <c r="C28" s="12">
        <v>25</v>
      </c>
    </row>
    <row r="29" spans="1:3" s="14" customFormat="1" x14ac:dyDescent="0.25">
      <c r="A29" s="18"/>
      <c r="B29" s="12" t="s">
        <v>40</v>
      </c>
      <c r="C29" s="12">
        <v>67</v>
      </c>
    </row>
    <row r="30" spans="1:3" s="14" customFormat="1" x14ac:dyDescent="0.25">
      <c r="A30" s="18"/>
      <c r="B30" s="12" t="s">
        <v>33</v>
      </c>
      <c r="C30" s="12">
        <v>30</v>
      </c>
    </row>
    <row r="31" spans="1:3" s="14" customFormat="1" x14ac:dyDescent="0.25">
      <c r="A31" s="18"/>
      <c r="B31" s="12" t="s">
        <v>49</v>
      </c>
      <c r="C31" s="12">
        <f>1+1</f>
        <v>2</v>
      </c>
    </row>
    <row r="32" spans="1:3" s="14" customFormat="1" x14ac:dyDescent="0.25">
      <c r="A32" s="18"/>
      <c r="B32" s="12" t="s">
        <v>50</v>
      </c>
      <c r="C32" s="12">
        <f>63+11+1</f>
        <v>75</v>
      </c>
    </row>
    <row r="33" spans="1:3" s="14" customFormat="1" x14ac:dyDescent="0.25">
      <c r="A33" s="18"/>
      <c r="B33" s="12" t="s">
        <v>34</v>
      </c>
      <c r="C33" s="12">
        <v>3</v>
      </c>
    </row>
    <row r="34" spans="1:3" s="14" customFormat="1" x14ac:dyDescent="0.25">
      <c r="A34" s="18"/>
      <c r="B34" s="12" t="s">
        <v>20</v>
      </c>
      <c r="C34" s="12">
        <v>25</v>
      </c>
    </row>
    <row r="35" spans="1:3" s="14" customFormat="1" x14ac:dyDescent="0.25">
      <c r="A35" s="18"/>
      <c r="B35" s="12" t="s">
        <v>39</v>
      </c>
      <c r="C35" s="12">
        <f>1+1</f>
        <v>2</v>
      </c>
    </row>
    <row r="36" spans="1:3" s="14" customFormat="1" x14ac:dyDescent="0.25">
      <c r="A36" s="33">
        <v>42956</v>
      </c>
      <c r="B36" s="12" t="s">
        <v>21</v>
      </c>
      <c r="C36" s="12">
        <f>26+3</f>
        <v>29</v>
      </c>
    </row>
    <row r="37" spans="1:3" s="14" customFormat="1" x14ac:dyDescent="0.25">
      <c r="A37" s="18"/>
      <c r="B37" s="12" t="s">
        <v>36</v>
      </c>
      <c r="C37" s="12">
        <v>24</v>
      </c>
    </row>
    <row r="38" spans="1:3" s="14" customFormat="1" x14ac:dyDescent="0.25">
      <c r="A38" s="18"/>
      <c r="B38" s="12" t="s">
        <v>38</v>
      </c>
      <c r="C38" s="12">
        <f>78+8</f>
        <v>86</v>
      </c>
    </row>
    <row r="39" spans="1:3" s="14" customFormat="1" x14ac:dyDescent="0.25">
      <c r="A39" s="18"/>
      <c r="B39" s="12" t="s">
        <v>34</v>
      </c>
      <c r="C39" s="12">
        <v>1</v>
      </c>
    </row>
    <row r="40" spans="1:3" s="14" customFormat="1" x14ac:dyDescent="0.25">
      <c r="A40" s="18"/>
      <c r="B40" s="12" t="s">
        <v>21</v>
      </c>
      <c r="C40" s="12">
        <v>2</v>
      </c>
    </row>
    <row r="41" spans="1:3" s="14" customFormat="1" x14ac:dyDescent="0.25">
      <c r="A41" s="18"/>
      <c r="B41" s="12" t="s">
        <v>46</v>
      </c>
      <c r="C41" s="12">
        <v>18</v>
      </c>
    </row>
    <row r="42" spans="1:3" s="14" customFormat="1" x14ac:dyDescent="0.25">
      <c r="A42" s="18"/>
      <c r="B42" s="12" t="s">
        <v>39</v>
      </c>
      <c r="C42" s="12">
        <v>10</v>
      </c>
    </row>
    <row r="43" spans="1:3" s="14" customFormat="1" x14ac:dyDescent="0.25">
      <c r="A43" s="18"/>
      <c r="B43" s="12" t="s">
        <v>20</v>
      </c>
      <c r="C43" s="12">
        <f>130+75</f>
        <v>205</v>
      </c>
    </row>
    <row r="44" spans="1:3" s="14" customFormat="1" x14ac:dyDescent="0.25">
      <c r="A44" s="18"/>
      <c r="B44" s="12" t="s">
        <v>52</v>
      </c>
      <c r="C44" s="12">
        <v>2</v>
      </c>
    </row>
    <row r="45" spans="1:3" s="14" customFormat="1" x14ac:dyDescent="0.25">
      <c r="A45" s="18"/>
      <c r="B45" s="12" t="s">
        <v>55</v>
      </c>
      <c r="C45" s="12">
        <f>1+10+9+10+6+7</f>
        <v>43</v>
      </c>
    </row>
    <row r="46" spans="1:3" s="14" customFormat="1" x14ac:dyDescent="0.25">
      <c r="A46" s="18"/>
      <c r="B46" s="12" t="s">
        <v>56</v>
      </c>
      <c r="C46" s="12">
        <v>18</v>
      </c>
    </row>
    <row r="47" spans="1:3" s="14" customFormat="1" x14ac:dyDescent="0.25">
      <c r="A47" s="35">
        <v>42957</v>
      </c>
      <c r="B47" s="12" t="s">
        <v>21</v>
      </c>
      <c r="C47" s="12">
        <f>1+18+1+1+14</f>
        <v>35</v>
      </c>
    </row>
    <row r="48" spans="1:3" s="14" customFormat="1" x14ac:dyDescent="0.25">
      <c r="A48" s="18"/>
      <c r="B48" s="12" t="s">
        <v>32</v>
      </c>
      <c r="C48" s="12">
        <v>1</v>
      </c>
    </row>
    <row r="49" spans="1:3" s="14" customFormat="1" x14ac:dyDescent="0.25">
      <c r="A49" s="18"/>
      <c r="B49" s="12" t="s">
        <v>23</v>
      </c>
      <c r="C49" s="12">
        <v>3</v>
      </c>
    </row>
    <row r="50" spans="1:3" s="14" customFormat="1" x14ac:dyDescent="0.25">
      <c r="A50" s="18"/>
      <c r="B50" s="12" t="s">
        <v>41</v>
      </c>
      <c r="C50" s="12">
        <v>31</v>
      </c>
    </row>
    <row r="51" spans="1:3" s="14" customFormat="1" x14ac:dyDescent="0.25">
      <c r="A51" s="18"/>
      <c r="B51" s="12" t="s">
        <v>43</v>
      </c>
      <c r="C51" s="12">
        <v>2</v>
      </c>
    </row>
    <row r="52" spans="1:3" s="14" customFormat="1" x14ac:dyDescent="0.25">
      <c r="A52" s="18"/>
      <c r="B52" s="12" t="s">
        <v>45</v>
      </c>
      <c r="C52" s="12">
        <v>2</v>
      </c>
    </row>
    <row r="53" spans="1:3" s="14" customFormat="1" x14ac:dyDescent="0.25">
      <c r="A53" s="18"/>
      <c r="B53" s="12" t="s">
        <v>46</v>
      </c>
      <c r="C53" s="12">
        <v>9</v>
      </c>
    </row>
    <row r="54" spans="1:3" s="14" customFormat="1" x14ac:dyDescent="0.25">
      <c r="A54" s="18"/>
      <c r="B54" s="12" t="s">
        <v>48</v>
      </c>
      <c r="C54" s="12">
        <v>27</v>
      </c>
    </row>
    <row r="55" spans="1:3" s="14" customFormat="1" x14ac:dyDescent="0.25">
      <c r="A55" s="18"/>
      <c r="B55" s="12" t="s">
        <v>33</v>
      </c>
      <c r="C55" s="12">
        <v>51</v>
      </c>
    </row>
    <row r="56" spans="1:3" s="14" customFormat="1" x14ac:dyDescent="0.25">
      <c r="A56" s="18"/>
      <c r="B56" s="12" t="s">
        <v>49</v>
      </c>
      <c r="C56" s="12">
        <v>4</v>
      </c>
    </row>
    <row r="57" spans="1:3" s="14" customFormat="1" x14ac:dyDescent="0.25">
      <c r="A57" s="18"/>
      <c r="B57" s="12" t="s">
        <v>50</v>
      </c>
      <c r="C57" s="12">
        <f>80+44+6+32</f>
        <v>162</v>
      </c>
    </row>
    <row r="58" spans="1:3" s="14" customFormat="1" x14ac:dyDescent="0.25">
      <c r="A58" s="18"/>
      <c r="B58" s="12" t="s">
        <v>51</v>
      </c>
      <c r="C58" s="12">
        <f>9+6+28+9+7+8</f>
        <v>67</v>
      </c>
    </row>
    <row r="59" spans="1:3" s="14" customFormat="1" x14ac:dyDescent="0.25">
      <c r="A59" s="18"/>
      <c r="B59" s="12" t="s">
        <v>39</v>
      </c>
      <c r="C59" s="12">
        <v>1</v>
      </c>
    </row>
    <row r="60" spans="1:3" s="14" customFormat="1" x14ac:dyDescent="0.25">
      <c r="A60" s="18"/>
      <c r="B60" s="12" t="s">
        <v>36</v>
      </c>
      <c r="C60" s="12">
        <v>27</v>
      </c>
    </row>
    <row r="61" spans="1:3" s="14" customFormat="1" x14ac:dyDescent="0.25">
      <c r="A61" s="18"/>
      <c r="B61" s="12" t="s">
        <v>54</v>
      </c>
      <c r="C61" s="12">
        <v>17</v>
      </c>
    </row>
    <row r="62" spans="1:3" s="14" customFormat="1" x14ac:dyDescent="0.25">
      <c r="A62" s="36">
        <v>42958</v>
      </c>
      <c r="B62" s="12" t="s">
        <v>21</v>
      </c>
      <c r="C62" s="12">
        <v>1</v>
      </c>
    </row>
    <row r="63" spans="1:3" s="14" customFormat="1" x14ac:dyDescent="0.25">
      <c r="A63" s="12"/>
      <c r="B63" s="12" t="s">
        <v>32</v>
      </c>
      <c r="C63" s="12">
        <v>2</v>
      </c>
    </row>
    <row r="64" spans="1:3" s="14" customFormat="1" x14ac:dyDescent="0.25">
      <c r="A64" s="12"/>
      <c r="B64" s="12" t="s">
        <v>36</v>
      </c>
      <c r="C64" s="12">
        <v>1</v>
      </c>
    </row>
    <row r="65" spans="1:3" s="14" customFormat="1" x14ac:dyDescent="0.25">
      <c r="A65" s="12"/>
      <c r="B65" s="12" t="s">
        <v>37</v>
      </c>
      <c r="C65" s="12">
        <v>18</v>
      </c>
    </row>
    <row r="66" spans="1:3" s="14" customFormat="1" x14ac:dyDescent="0.25">
      <c r="A66" s="12"/>
      <c r="B66" s="12" t="s">
        <v>42</v>
      </c>
      <c r="C66" s="12">
        <f>9+21+22</f>
        <v>52</v>
      </c>
    </row>
    <row r="67" spans="1:3" s="14" customFormat="1" x14ac:dyDescent="0.25">
      <c r="A67" s="18"/>
      <c r="B67" s="12" t="s">
        <v>45</v>
      </c>
      <c r="C67" s="12">
        <v>1</v>
      </c>
    </row>
    <row r="68" spans="1:3" s="14" customFormat="1" x14ac:dyDescent="0.25">
      <c r="A68" s="12"/>
      <c r="B68" s="12" t="s">
        <v>33</v>
      </c>
      <c r="C68" s="12">
        <v>4</v>
      </c>
    </row>
    <row r="69" spans="1:3" s="14" customFormat="1" x14ac:dyDescent="0.25">
      <c r="A69" s="12"/>
      <c r="B69" s="12" t="s">
        <v>51</v>
      </c>
      <c r="C69" s="12">
        <f>23+8+10</f>
        <v>41</v>
      </c>
    </row>
    <row r="70" spans="1:3" s="14" customFormat="1" x14ac:dyDescent="0.25">
      <c r="A70" s="12"/>
      <c r="B70" s="12" t="s">
        <v>39</v>
      </c>
      <c r="C70" s="12">
        <v>7</v>
      </c>
    </row>
    <row r="71" spans="1:3" s="14" customFormat="1" x14ac:dyDescent="0.25">
      <c r="A71" s="12"/>
      <c r="B71" s="12" t="s">
        <v>54</v>
      </c>
      <c r="C71" s="12">
        <v>13</v>
      </c>
    </row>
    <row r="72" spans="1:3" s="14" customFormat="1" x14ac:dyDescent="0.25">
      <c r="A72" s="12"/>
      <c r="B72" s="12" t="s">
        <v>20</v>
      </c>
      <c r="C72" s="12">
        <f>44+99+58</f>
        <v>201</v>
      </c>
    </row>
    <row r="73" spans="1:3" s="14" customFormat="1" ht="15.75" thickBot="1" x14ac:dyDescent="0.3">
      <c r="A73" s="12"/>
      <c r="B73" s="12"/>
      <c r="C73" s="12"/>
    </row>
    <row r="74" spans="1:3" s="14" customFormat="1" ht="15.75" thickBot="1" x14ac:dyDescent="0.3">
      <c r="A74" s="46" t="s">
        <v>4</v>
      </c>
      <c r="B74" s="46"/>
      <c r="C74" s="31">
        <f>SUM(C4:C73)</f>
        <v>2254</v>
      </c>
    </row>
    <row r="75" spans="1:3" s="14" customFormat="1" x14ac:dyDescent="0.25">
      <c r="A75" s="12"/>
      <c r="B75" s="12"/>
      <c r="C75" s="12"/>
    </row>
    <row r="76" spans="1:3" s="14" customFormat="1" x14ac:dyDescent="0.25">
      <c r="A76" s="12"/>
      <c r="B76" s="12"/>
      <c r="C76" s="12"/>
    </row>
    <row r="77" spans="1:3" s="14" customFormat="1" x14ac:dyDescent="0.25">
      <c r="A77" s="12"/>
      <c r="B77" s="12"/>
      <c r="C77" s="12"/>
    </row>
    <row r="78" spans="1:3" s="14" customFormat="1" x14ac:dyDescent="0.25">
      <c r="A78" s="12"/>
      <c r="B78" s="12"/>
      <c r="C78" s="12"/>
    </row>
    <row r="79" spans="1:3" s="14" customFormat="1" x14ac:dyDescent="0.25">
      <c r="A79" s="12"/>
      <c r="B79" s="12"/>
      <c r="C79" s="12"/>
    </row>
    <row r="80" spans="1:3" s="14" customFormat="1" x14ac:dyDescent="0.25">
      <c r="A80" s="12"/>
      <c r="B80" s="12"/>
      <c r="C80" s="12"/>
    </row>
    <row r="81" spans="1:3" s="14" customFormat="1" x14ac:dyDescent="0.25">
      <c r="A81" s="12"/>
      <c r="B81" s="12"/>
      <c r="C81" s="12"/>
    </row>
    <row r="82" spans="1:3" s="14" customFormat="1" x14ac:dyDescent="0.25">
      <c r="A82" s="12"/>
      <c r="B82" s="12"/>
      <c r="C82" s="12"/>
    </row>
    <row r="83" spans="1:3" s="14" customFormat="1" x14ac:dyDescent="0.25">
      <c r="A83" s="12"/>
      <c r="B83" s="12"/>
      <c r="C83" s="12"/>
    </row>
    <row r="84" spans="1:3" s="14" customFormat="1" x14ac:dyDescent="0.25">
      <c r="A84" s="18"/>
      <c r="B84" s="12"/>
      <c r="C84" s="12"/>
    </row>
    <row r="85" spans="1:3" s="14" customFormat="1" x14ac:dyDescent="0.25">
      <c r="A85" s="12"/>
      <c r="B85" s="12"/>
      <c r="C85" s="12"/>
    </row>
    <row r="86" spans="1:3" s="14" customFormat="1" x14ac:dyDescent="0.25">
      <c r="A86" s="12"/>
      <c r="B86" s="12"/>
      <c r="C86" s="12"/>
    </row>
    <row r="87" spans="1:3" s="14" customFormat="1" x14ac:dyDescent="0.25">
      <c r="A87" s="12"/>
      <c r="B87" s="12"/>
      <c r="C87" s="12"/>
    </row>
    <row r="88" spans="1:3" s="14" customFormat="1" x14ac:dyDescent="0.25">
      <c r="A88" s="12"/>
      <c r="B88" s="12"/>
      <c r="C88" s="12"/>
    </row>
    <row r="89" spans="1:3" s="14" customFormat="1" x14ac:dyDescent="0.25">
      <c r="A89" s="18"/>
      <c r="B89" s="12"/>
      <c r="C89" s="12"/>
    </row>
    <row r="90" spans="1:3" s="14" customFormat="1" x14ac:dyDescent="0.25">
      <c r="A90" s="12"/>
      <c r="B90" s="12"/>
      <c r="C90" s="12"/>
    </row>
    <row r="91" spans="1:3" s="14" customFormat="1" x14ac:dyDescent="0.25">
      <c r="A91" s="12"/>
      <c r="B91" s="12"/>
      <c r="C91" s="12"/>
    </row>
    <row r="92" spans="1:3" s="14" customFormat="1" x14ac:dyDescent="0.25">
      <c r="A92" s="12"/>
      <c r="B92" s="12"/>
      <c r="C92" s="12"/>
    </row>
    <row r="93" spans="1:3" s="14" customFormat="1" x14ac:dyDescent="0.25">
      <c r="A93" s="12"/>
      <c r="B93" s="12"/>
      <c r="C93" s="12"/>
    </row>
    <row r="94" spans="1:3" s="14" customFormat="1" x14ac:dyDescent="0.25">
      <c r="A94" s="12"/>
      <c r="B94" s="12"/>
      <c r="C94" s="12"/>
    </row>
    <row r="95" spans="1:3" s="14" customFormat="1" x14ac:dyDescent="0.25">
      <c r="A95" s="12"/>
      <c r="B95" s="12"/>
      <c r="C95" s="12"/>
    </row>
    <row r="96" spans="1:3" s="14" customFormat="1" x14ac:dyDescent="0.25">
      <c r="A96" s="12"/>
      <c r="B96" s="12"/>
      <c r="C96" s="12"/>
    </row>
    <row r="97" spans="1:3" s="14" customFormat="1" x14ac:dyDescent="0.25">
      <c r="A97" s="12"/>
      <c r="B97" s="12"/>
      <c r="C97" s="12"/>
    </row>
    <row r="98" spans="1:3" s="14" customFormat="1" x14ac:dyDescent="0.25">
      <c r="A98" s="12"/>
      <c r="B98" s="12"/>
      <c r="C98" s="12"/>
    </row>
    <row r="99" spans="1:3" s="14" customFormat="1" x14ac:dyDescent="0.25">
      <c r="A99" s="12"/>
      <c r="B99" s="12"/>
      <c r="C99" s="12"/>
    </row>
    <row r="100" spans="1:3" s="14" customFormat="1" ht="16.5" customHeight="1" x14ac:dyDescent="0.25">
      <c r="A100" s="12"/>
      <c r="B100" s="12"/>
      <c r="C100" s="12"/>
    </row>
    <row r="101" spans="1:3" s="14" customFormat="1" ht="16.5" customHeight="1" x14ac:dyDescent="0.25">
      <c r="A101" s="12"/>
      <c r="B101" s="12"/>
      <c r="C101" s="12"/>
    </row>
    <row r="102" spans="1:3" s="14" customFormat="1" ht="16.5" customHeight="1" x14ac:dyDescent="0.25">
      <c r="A102" s="12"/>
      <c r="B102" s="12"/>
      <c r="C102" s="12"/>
    </row>
    <row r="103" spans="1:3" s="14" customFormat="1" x14ac:dyDescent="0.25">
      <c r="A103" s="18"/>
      <c r="B103" s="12"/>
      <c r="C103" s="12"/>
    </row>
    <row r="104" spans="1:3" s="14" customFormat="1" x14ac:dyDescent="0.25">
      <c r="A104" s="18"/>
      <c r="B104" s="12"/>
      <c r="C104" s="12"/>
    </row>
    <row r="105" spans="1:3" s="14" customFormat="1" x14ac:dyDescent="0.25">
      <c r="A105" s="18"/>
      <c r="B105" s="12"/>
      <c r="C105" s="12"/>
    </row>
    <row r="106" spans="1:3" s="14" customFormat="1" x14ac:dyDescent="0.25">
      <c r="A106" s="18"/>
      <c r="B106" s="12"/>
      <c r="C106" s="12"/>
    </row>
    <row r="107" spans="1:3" s="14" customFormat="1" x14ac:dyDescent="0.25">
      <c r="A107" s="18"/>
      <c r="B107" s="12"/>
      <c r="C107" s="12"/>
    </row>
    <row r="108" spans="1:3" s="14" customFormat="1" x14ac:dyDescent="0.25">
      <c r="A108" s="18"/>
      <c r="B108" s="12"/>
      <c r="C108" s="12"/>
    </row>
    <row r="109" spans="1:3" s="14" customFormat="1" x14ac:dyDescent="0.25">
      <c r="A109" s="18"/>
      <c r="B109" s="12"/>
      <c r="C109" s="12"/>
    </row>
    <row r="110" spans="1:3" s="14" customFormat="1" x14ac:dyDescent="0.25">
      <c r="A110" s="18"/>
      <c r="B110" s="12"/>
      <c r="C110" s="12"/>
    </row>
    <row r="111" spans="1:3" s="14" customFormat="1" x14ac:dyDescent="0.25">
      <c r="A111" s="18"/>
      <c r="B111" s="12"/>
      <c r="C111" s="12"/>
    </row>
    <row r="112" spans="1:3" s="14" customFormat="1" x14ac:dyDescent="0.25">
      <c r="A112" s="18"/>
      <c r="B112" s="12"/>
      <c r="C112" s="12"/>
    </row>
    <row r="113" spans="1:3" s="14" customFormat="1" x14ac:dyDescent="0.25">
      <c r="A113" s="18"/>
      <c r="B113" s="12"/>
      <c r="C113" s="12"/>
    </row>
    <row r="114" spans="1:3" s="14" customFormat="1" x14ac:dyDescent="0.25">
      <c r="A114" s="18"/>
      <c r="B114" s="12"/>
      <c r="C114" s="12"/>
    </row>
    <row r="115" spans="1:3" s="14" customFormat="1" ht="15.75" thickBot="1" x14ac:dyDescent="0.3">
      <c r="A115" s="18"/>
      <c r="B115" s="12"/>
      <c r="C115" s="12"/>
    </row>
    <row r="116" spans="1:3" ht="15.75" thickBot="1" x14ac:dyDescent="0.3">
      <c r="A116" s="1" t="s">
        <v>4</v>
      </c>
      <c r="B116" s="1"/>
      <c r="C116" s="4">
        <f>SUM(C4:C115)</f>
        <v>4508</v>
      </c>
    </row>
    <row r="117" spans="1:3" x14ac:dyDescent="0.25">
      <c r="C117" s="15"/>
    </row>
  </sheetData>
  <mergeCells count="3">
    <mergeCell ref="A1:C1"/>
    <mergeCell ref="A2:C2"/>
    <mergeCell ref="A74:B7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37" workbookViewId="0">
      <selection activeCell="C50" sqref="C50"/>
    </sheetView>
  </sheetViews>
  <sheetFormatPr baseColWidth="10" defaultRowHeight="15" x14ac:dyDescent="0.25"/>
  <cols>
    <col min="1" max="1" width="11.28515625" customWidth="1"/>
    <col min="2" max="2" width="13.85546875" bestFit="1" customWidth="1"/>
    <col min="3" max="3" width="27" bestFit="1" customWidth="1"/>
    <col min="7" max="7" width="13.5703125" bestFit="1" customWidth="1"/>
  </cols>
  <sheetData>
    <row r="1" spans="1:3" ht="15.75" x14ac:dyDescent="0.25">
      <c r="A1" s="42" t="s">
        <v>0</v>
      </c>
      <c r="B1" s="42"/>
      <c r="C1" s="42"/>
    </row>
    <row r="2" spans="1:3" ht="15.75" x14ac:dyDescent="0.25">
      <c r="A2" s="43" t="s">
        <v>11</v>
      </c>
      <c r="B2" s="43"/>
      <c r="C2" s="43"/>
    </row>
    <row r="3" spans="1:3" x14ac:dyDescent="0.25">
      <c r="A3" s="2" t="s">
        <v>1</v>
      </c>
      <c r="B3" s="2" t="s">
        <v>3</v>
      </c>
      <c r="C3" s="2" t="s">
        <v>2</v>
      </c>
    </row>
    <row r="4" spans="1:3" x14ac:dyDescent="0.25">
      <c r="A4" s="27">
        <v>42961</v>
      </c>
      <c r="B4" s="12" t="s">
        <v>21</v>
      </c>
      <c r="C4" s="12">
        <f>7+1</f>
        <v>8</v>
      </c>
    </row>
    <row r="5" spans="1:3" x14ac:dyDescent="0.25">
      <c r="A5" s="18"/>
      <c r="B5" s="12" t="s">
        <v>29</v>
      </c>
      <c r="C5" s="12">
        <v>21</v>
      </c>
    </row>
    <row r="6" spans="1:3" x14ac:dyDescent="0.25">
      <c r="A6" s="18"/>
      <c r="B6" s="12" t="s">
        <v>41</v>
      </c>
      <c r="C6" s="12">
        <f>26+16</f>
        <v>42</v>
      </c>
    </row>
    <row r="7" spans="1:3" x14ac:dyDescent="0.25">
      <c r="A7" s="18"/>
      <c r="B7" s="12" t="s">
        <v>44</v>
      </c>
      <c r="C7" s="12">
        <v>2</v>
      </c>
    </row>
    <row r="8" spans="1:3" x14ac:dyDescent="0.25">
      <c r="A8" s="18"/>
      <c r="B8" s="12" t="s">
        <v>45</v>
      </c>
      <c r="C8" s="12">
        <f>2+2</f>
        <v>4</v>
      </c>
    </row>
    <row r="9" spans="1:3" x14ac:dyDescent="0.25">
      <c r="A9" s="18"/>
      <c r="B9" s="12" t="s">
        <v>46</v>
      </c>
      <c r="C9" s="12">
        <v>13</v>
      </c>
    </row>
    <row r="10" spans="1:3" x14ac:dyDescent="0.25">
      <c r="A10" s="18"/>
      <c r="B10" s="12" t="s">
        <v>33</v>
      </c>
      <c r="C10" s="12">
        <v>11</v>
      </c>
    </row>
    <row r="11" spans="1:3" x14ac:dyDescent="0.25">
      <c r="A11" s="18"/>
      <c r="B11" s="12" t="s">
        <v>39</v>
      </c>
      <c r="C11" s="12">
        <v>1</v>
      </c>
    </row>
    <row r="12" spans="1:3" x14ac:dyDescent="0.25">
      <c r="A12" s="18"/>
      <c r="B12" s="12" t="s">
        <v>56</v>
      </c>
      <c r="C12" s="12">
        <v>5</v>
      </c>
    </row>
    <row r="13" spans="1:3" x14ac:dyDescent="0.25">
      <c r="A13" s="18"/>
      <c r="B13" s="12" t="s">
        <v>20</v>
      </c>
      <c r="C13" s="12">
        <v>1</v>
      </c>
    </row>
    <row r="14" spans="1:3" x14ac:dyDescent="0.25">
      <c r="A14" s="18"/>
      <c r="B14" s="12" t="s">
        <v>55</v>
      </c>
      <c r="C14" s="12">
        <v>6</v>
      </c>
    </row>
    <row r="15" spans="1:3" x14ac:dyDescent="0.25">
      <c r="A15" s="34">
        <v>42962</v>
      </c>
      <c r="B15" s="12" t="s">
        <v>21</v>
      </c>
      <c r="C15" s="12">
        <f>4+11+2+3+15</f>
        <v>35</v>
      </c>
    </row>
    <row r="16" spans="1:3" x14ac:dyDescent="0.25">
      <c r="A16" s="12"/>
      <c r="B16" s="12" t="s">
        <v>22</v>
      </c>
      <c r="C16" s="12">
        <v>8</v>
      </c>
    </row>
    <row r="17" spans="1:3" x14ac:dyDescent="0.25">
      <c r="A17" s="12"/>
      <c r="B17" s="12" t="s">
        <v>37</v>
      </c>
      <c r="C17" s="12">
        <v>10</v>
      </c>
    </row>
    <row r="18" spans="1:3" x14ac:dyDescent="0.25">
      <c r="A18" s="12"/>
      <c r="B18" s="12" t="s">
        <v>45</v>
      </c>
      <c r="C18" s="12">
        <f>1+1</f>
        <v>2</v>
      </c>
    </row>
    <row r="19" spans="1:3" x14ac:dyDescent="0.25">
      <c r="A19" s="12"/>
      <c r="B19" s="12" t="s">
        <v>48</v>
      </c>
      <c r="C19" s="12">
        <v>41</v>
      </c>
    </row>
    <row r="20" spans="1:3" x14ac:dyDescent="0.25">
      <c r="A20" s="12"/>
      <c r="B20" s="12" t="s">
        <v>33</v>
      </c>
      <c r="C20" s="12">
        <v>18</v>
      </c>
    </row>
    <row r="21" spans="1:3" x14ac:dyDescent="0.25">
      <c r="A21" s="12"/>
      <c r="B21" s="12" t="s">
        <v>50</v>
      </c>
      <c r="C21" s="12">
        <v>16</v>
      </c>
    </row>
    <row r="22" spans="1:3" x14ac:dyDescent="0.25">
      <c r="A22" s="12"/>
      <c r="B22" s="12" t="s">
        <v>51</v>
      </c>
      <c r="C22" s="12">
        <f>15+30+10</f>
        <v>55</v>
      </c>
    </row>
    <row r="23" spans="1:3" x14ac:dyDescent="0.25">
      <c r="A23" s="12"/>
      <c r="B23" s="12" t="s">
        <v>39</v>
      </c>
      <c r="C23" s="12">
        <f>2+4</f>
        <v>6</v>
      </c>
    </row>
    <row r="24" spans="1:3" x14ac:dyDescent="0.25">
      <c r="A24" s="12"/>
      <c r="B24" s="12" t="s">
        <v>54</v>
      </c>
      <c r="C24" s="12">
        <v>8</v>
      </c>
    </row>
    <row r="25" spans="1:3" x14ac:dyDescent="0.25">
      <c r="A25" s="12"/>
      <c r="B25" s="12" t="s">
        <v>36</v>
      </c>
      <c r="C25" s="12">
        <v>41</v>
      </c>
    </row>
    <row r="26" spans="1:3" x14ac:dyDescent="0.25">
      <c r="A26" s="37">
        <v>42964</v>
      </c>
      <c r="B26" s="12" t="s">
        <v>24</v>
      </c>
      <c r="C26" s="12">
        <v>1</v>
      </c>
    </row>
    <row r="27" spans="1:3" x14ac:dyDescent="0.25">
      <c r="A27" s="12"/>
      <c r="B27" s="12" t="s">
        <v>25</v>
      </c>
      <c r="C27" s="12">
        <v>12</v>
      </c>
    </row>
    <row r="28" spans="1:3" x14ac:dyDescent="0.25">
      <c r="A28" s="12"/>
      <c r="B28" s="12" t="s">
        <v>28</v>
      </c>
      <c r="C28" s="12">
        <v>1</v>
      </c>
    </row>
    <row r="29" spans="1:3" x14ac:dyDescent="0.25">
      <c r="A29" s="12"/>
      <c r="B29" s="12" t="s">
        <v>41</v>
      </c>
      <c r="C29" s="12">
        <v>13</v>
      </c>
    </row>
    <row r="30" spans="1:3" x14ac:dyDescent="0.25">
      <c r="A30" s="12"/>
      <c r="B30" s="12" t="s">
        <v>39</v>
      </c>
      <c r="C30" s="12">
        <f>11+1</f>
        <v>12</v>
      </c>
    </row>
    <row r="31" spans="1:3" x14ac:dyDescent="0.25">
      <c r="A31" s="12"/>
      <c r="B31" s="12" t="s">
        <v>54</v>
      </c>
      <c r="C31" s="12">
        <v>1</v>
      </c>
    </row>
    <row r="32" spans="1:3" x14ac:dyDescent="0.25">
      <c r="A32" s="36">
        <v>42965</v>
      </c>
      <c r="B32" s="12" t="s">
        <v>27</v>
      </c>
      <c r="C32" s="12">
        <v>23</v>
      </c>
    </row>
    <row r="33" spans="1:3" x14ac:dyDescent="0.25">
      <c r="A33" s="12"/>
      <c r="B33" s="12" t="s">
        <v>32</v>
      </c>
      <c r="C33" s="12">
        <f>54+10</f>
        <v>64</v>
      </c>
    </row>
    <row r="34" spans="1:3" x14ac:dyDescent="0.25">
      <c r="A34" s="18"/>
      <c r="B34" s="12" t="s">
        <v>34</v>
      </c>
      <c r="C34" s="12">
        <f>1+1+1</f>
        <v>3</v>
      </c>
    </row>
    <row r="35" spans="1:3" x14ac:dyDescent="0.25">
      <c r="A35" s="18"/>
      <c r="B35" s="12" t="s">
        <v>42</v>
      </c>
      <c r="C35" s="12">
        <f>15+24</f>
        <v>39</v>
      </c>
    </row>
    <row r="36" spans="1:3" x14ac:dyDescent="0.25">
      <c r="A36" s="18"/>
      <c r="B36" s="12" t="s">
        <v>45</v>
      </c>
      <c r="C36" s="12">
        <v>2</v>
      </c>
    </row>
    <row r="37" spans="1:3" x14ac:dyDescent="0.25">
      <c r="A37" s="18"/>
      <c r="B37" s="12" t="s">
        <v>47</v>
      </c>
      <c r="C37" s="12">
        <f>1+3+5</f>
        <v>9</v>
      </c>
    </row>
    <row r="38" spans="1:3" x14ac:dyDescent="0.25">
      <c r="A38" s="18"/>
      <c r="B38" s="12" t="s">
        <v>49</v>
      </c>
      <c r="C38" s="12">
        <v>1</v>
      </c>
    </row>
    <row r="39" spans="1:3" x14ac:dyDescent="0.25">
      <c r="A39" s="12"/>
      <c r="B39" s="12" t="s">
        <v>39</v>
      </c>
      <c r="C39" s="12">
        <v>5</v>
      </c>
    </row>
    <row r="40" spans="1:3" x14ac:dyDescent="0.25">
      <c r="A40" s="18"/>
      <c r="B40" s="12" t="s">
        <v>21</v>
      </c>
      <c r="C40" s="12">
        <f>1+1</f>
        <v>2</v>
      </c>
    </row>
    <row r="41" spans="1:3" x14ac:dyDescent="0.25">
      <c r="A41" s="12"/>
      <c r="B41" s="12" t="s">
        <v>37</v>
      </c>
      <c r="C41" s="12">
        <f>16+39</f>
        <v>55</v>
      </c>
    </row>
    <row r="42" spans="1:3" x14ac:dyDescent="0.25">
      <c r="A42" s="12"/>
      <c r="B42" s="12" t="s">
        <v>38</v>
      </c>
      <c r="C42" s="12">
        <v>6</v>
      </c>
    </row>
    <row r="43" spans="1:3" x14ac:dyDescent="0.25">
      <c r="A43" s="12"/>
      <c r="B43" s="12" t="s">
        <v>46</v>
      </c>
      <c r="C43" s="12">
        <f>7+16</f>
        <v>23</v>
      </c>
    </row>
    <row r="44" spans="1:3" x14ac:dyDescent="0.25">
      <c r="A44" s="12"/>
      <c r="B44" s="12" t="s">
        <v>33</v>
      </c>
      <c r="C44" s="12">
        <v>22</v>
      </c>
    </row>
    <row r="45" spans="1:3" x14ac:dyDescent="0.25">
      <c r="A45" s="12"/>
      <c r="B45" s="12" t="s">
        <v>50</v>
      </c>
      <c r="C45" s="12">
        <f>7+64+1+1+1</f>
        <v>74</v>
      </c>
    </row>
    <row r="46" spans="1:3" x14ac:dyDescent="0.25">
      <c r="A46" s="12"/>
      <c r="B46" s="12" t="s">
        <v>53</v>
      </c>
      <c r="C46" s="12">
        <v>7</v>
      </c>
    </row>
    <row r="47" spans="1:3" x14ac:dyDescent="0.25">
      <c r="A47" s="12"/>
      <c r="B47" s="12" t="s">
        <v>54</v>
      </c>
      <c r="C47" s="12">
        <v>7</v>
      </c>
    </row>
    <row r="48" spans="1:3" x14ac:dyDescent="0.25">
      <c r="A48" s="12"/>
      <c r="B48" s="12" t="s">
        <v>55</v>
      </c>
      <c r="C48" s="12">
        <v>4</v>
      </c>
    </row>
    <row r="49" spans="1:3" s="14" customFormat="1" ht="15.75" thickBot="1" x14ac:dyDescent="0.3">
      <c r="A49" s="12"/>
      <c r="B49" s="12" t="s">
        <v>56</v>
      </c>
      <c r="C49" s="12">
        <v>16</v>
      </c>
    </row>
    <row r="50" spans="1:3" ht="15.75" thickBot="1" x14ac:dyDescent="0.3">
      <c r="A50" s="44" t="s">
        <v>4</v>
      </c>
      <c r="B50" s="44"/>
      <c r="C50" s="4">
        <f>SUM(C4:C49)</f>
        <v>756</v>
      </c>
    </row>
  </sheetData>
  <mergeCells count="3">
    <mergeCell ref="A1:C1"/>
    <mergeCell ref="A2:C2"/>
    <mergeCell ref="A50:B5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5" workbookViewId="0">
      <selection activeCell="C48" sqref="C48"/>
    </sheetView>
  </sheetViews>
  <sheetFormatPr baseColWidth="10" defaultRowHeight="15" x14ac:dyDescent="0.25"/>
  <cols>
    <col min="1" max="1" width="11.28515625" customWidth="1"/>
    <col min="2" max="2" width="13.85546875" bestFit="1" customWidth="1"/>
    <col min="3" max="3" width="27" bestFit="1" customWidth="1"/>
    <col min="6" max="6" width="20" bestFit="1" customWidth="1"/>
    <col min="7" max="7" width="13.5703125" bestFit="1" customWidth="1"/>
  </cols>
  <sheetData>
    <row r="1" spans="1:3" ht="15.75" x14ac:dyDescent="0.25">
      <c r="A1" s="42" t="s">
        <v>0</v>
      </c>
      <c r="B1" s="42"/>
      <c r="C1" s="42"/>
    </row>
    <row r="2" spans="1:3" ht="15.75" x14ac:dyDescent="0.25">
      <c r="A2" s="43" t="s">
        <v>12</v>
      </c>
      <c r="B2" s="43"/>
      <c r="C2" s="43"/>
    </row>
    <row r="3" spans="1:3" x14ac:dyDescent="0.25">
      <c r="A3" s="2" t="s">
        <v>1</v>
      </c>
      <c r="B3" s="2" t="s">
        <v>3</v>
      </c>
      <c r="C3" s="2" t="s">
        <v>2</v>
      </c>
    </row>
    <row r="4" spans="1:3" x14ac:dyDescent="0.25">
      <c r="A4" s="16">
        <v>42968</v>
      </c>
      <c r="B4" s="12" t="s">
        <v>20</v>
      </c>
      <c r="C4" s="12">
        <f>37+47</f>
        <v>84</v>
      </c>
    </row>
    <row r="5" spans="1:3" x14ac:dyDescent="0.25">
      <c r="A5" s="18"/>
      <c r="B5" s="12" t="s">
        <v>21</v>
      </c>
      <c r="C5" s="12">
        <f>1+1+1</f>
        <v>3</v>
      </c>
    </row>
    <row r="6" spans="1:3" x14ac:dyDescent="0.25">
      <c r="A6" s="18"/>
      <c r="B6" s="12" t="s">
        <v>32</v>
      </c>
      <c r="C6" s="12">
        <v>2</v>
      </c>
    </row>
    <row r="7" spans="1:3" x14ac:dyDescent="0.25">
      <c r="A7" s="18"/>
      <c r="B7" s="12" t="s">
        <v>37</v>
      </c>
      <c r="C7" s="12">
        <v>1</v>
      </c>
    </row>
    <row r="8" spans="1:3" x14ac:dyDescent="0.25">
      <c r="A8" s="18"/>
      <c r="B8" s="12" t="s">
        <v>40</v>
      </c>
      <c r="C8" s="12">
        <v>1</v>
      </c>
    </row>
    <row r="9" spans="1:3" x14ac:dyDescent="0.25">
      <c r="A9" s="18"/>
      <c r="B9" s="12" t="s">
        <v>46</v>
      </c>
      <c r="C9" s="12">
        <v>11</v>
      </c>
    </row>
    <row r="10" spans="1:3" x14ac:dyDescent="0.25">
      <c r="A10" s="18"/>
      <c r="B10" s="12" t="s">
        <v>55</v>
      </c>
      <c r="C10" s="12">
        <v>2</v>
      </c>
    </row>
    <row r="11" spans="1:3" x14ac:dyDescent="0.25">
      <c r="A11" s="18"/>
      <c r="B11" s="12" t="s">
        <v>56</v>
      </c>
      <c r="C11" s="12">
        <v>20</v>
      </c>
    </row>
    <row r="12" spans="1:3" x14ac:dyDescent="0.25">
      <c r="A12" s="18"/>
      <c r="B12" s="12" t="s">
        <v>21</v>
      </c>
      <c r="C12" s="12">
        <v>4</v>
      </c>
    </row>
    <row r="13" spans="1:3" ht="17.25" customHeight="1" x14ac:dyDescent="0.25">
      <c r="A13" s="36">
        <v>42969</v>
      </c>
      <c r="B13" s="1" t="s">
        <v>21</v>
      </c>
      <c r="C13" s="1">
        <f>15+8+18</f>
        <v>41</v>
      </c>
    </row>
    <row r="14" spans="1:3" x14ac:dyDescent="0.25">
      <c r="A14" s="17"/>
      <c r="B14" s="23" t="s">
        <v>33</v>
      </c>
      <c r="C14" s="22">
        <v>10</v>
      </c>
    </row>
    <row r="15" spans="1:3" x14ac:dyDescent="0.25">
      <c r="A15" s="21"/>
      <c r="B15" s="1" t="s">
        <v>39</v>
      </c>
      <c r="C15" s="1">
        <v>22</v>
      </c>
    </row>
    <row r="16" spans="1:3" x14ac:dyDescent="0.25">
      <c r="A16" s="21"/>
      <c r="B16" s="1" t="s">
        <v>45</v>
      </c>
      <c r="C16" s="1">
        <v>1</v>
      </c>
    </row>
    <row r="17" spans="1:3" x14ac:dyDescent="0.25">
      <c r="A17" s="21"/>
      <c r="B17" s="1" t="s">
        <v>52</v>
      </c>
      <c r="C17" s="1">
        <v>1</v>
      </c>
    </row>
    <row r="18" spans="1:3" x14ac:dyDescent="0.25">
      <c r="A18" s="21"/>
      <c r="B18" s="1" t="s">
        <v>42</v>
      </c>
      <c r="C18" s="1">
        <v>20</v>
      </c>
    </row>
    <row r="19" spans="1:3" x14ac:dyDescent="0.25">
      <c r="A19" s="20"/>
      <c r="B19" s="1" t="s">
        <v>50</v>
      </c>
      <c r="C19" s="1">
        <f>53+29</f>
        <v>82</v>
      </c>
    </row>
    <row r="20" spans="1:3" x14ac:dyDescent="0.25">
      <c r="A20" s="20"/>
      <c r="B20" s="1" t="s">
        <v>20</v>
      </c>
      <c r="C20" s="1">
        <f>127+98</f>
        <v>225</v>
      </c>
    </row>
    <row r="21" spans="1:3" x14ac:dyDescent="0.25">
      <c r="A21" s="38">
        <v>42970</v>
      </c>
      <c r="B21" s="1" t="s">
        <v>54</v>
      </c>
      <c r="C21" s="1">
        <f>19+6</f>
        <v>25</v>
      </c>
    </row>
    <row r="22" spans="1:3" x14ac:dyDescent="0.25">
      <c r="A22" s="20"/>
      <c r="B22" s="1" t="s">
        <v>57</v>
      </c>
      <c r="C22" s="1">
        <v>1</v>
      </c>
    </row>
    <row r="23" spans="1:3" x14ac:dyDescent="0.25">
      <c r="A23" s="19"/>
      <c r="B23" s="1" t="s">
        <v>39</v>
      </c>
      <c r="C23" s="1">
        <v>11</v>
      </c>
    </row>
    <row r="24" spans="1:3" x14ac:dyDescent="0.25">
      <c r="A24" s="19"/>
      <c r="B24" s="1" t="s">
        <v>46</v>
      </c>
      <c r="C24" s="1">
        <v>25</v>
      </c>
    </row>
    <row r="25" spans="1:3" x14ac:dyDescent="0.25">
      <c r="A25" s="19"/>
      <c r="B25" s="1" t="s">
        <v>20</v>
      </c>
      <c r="C25" s="1">
        <f>41+53+55+35+48</f>
        <v>232</v>
      </c>
    </row>
    <row r="26" spans="1:3" x14ac:dyDescent="0.25">
      <c r="A26" s="19"/>
      <c r="B26" s="1" t="s">
        <v>50</v>
      </c>
      <c r="C26" s="1">
        <v>55</v>
      </c>
    </row>
    <row r="27" spans="1:3" x14ac:dyDescent="0.25">
      <c r="A27" s="19"/>
      <c r="B27" s="1" t="s">
        <v>21</v>
      </c>
      <c r="C27" s="1">
        <v>1</v>
      </c>
    </row>
    <row r="28" spans="1:3" x14ac:dyDescent="0.25">
      <c r="A28" s="19"/>
      <c r="B28" s="1" t="s">
        <v>55</v>
      </c>
      <c r="C28" s="1">
        <v>1</v>
      </c>
    </row>
    <row r="29" spans="1:3" x14ac:dyDescent="0.25">
      <c r="A29" s="39">
        <v>42971</v>
      </c>
      <c r="B29" s="1" t="s">
        <v>22</v>
      </c>
      <c r="C29" s="1">
        <v>6</v>
      </c>
    </row>
    <row r="30" spans="1:3" x14ac:dyDescent="0.25">
      <c r="A30" s="19"/>
      <c r="B30" s="1" t="s">
        <v>52</v>
      </c>
      <c r="C30" s="1">
        <v>1</v>
      </c>
    </row>
    <row r="31" spans="1:3" x14ac:dyDescent="0.25">
      <c r="A31" s="19"/>
      <c r="B31" s="1" t="s">
        <v>33</v>
      </c>
      <c r="C31" s="1">
        <v>18</v>
      </c>
    </row>
    <row r="32" spans="1:3" x14ac:dyDescent="0.25">
      <c r="A32" s="19"/>
      <c r="B32" s="1" t="s">
        <v>39</v>
      </c>
      <c r="C32" s="1">
        <v>1</v>
      </c>
    </row>
    <row r="33" spans="1:7" x14ac:dyDescent="0.25">
      <c r="A33" s="19"/>
      <c r="B33" s="1" t="s">
        <v>26</v>
      </c>
      <c r="C33" s="1">
        <f>1+3+7</f>
        <v>11</v>
      </c>
    </row>
    <row r="34" spans="1:7" x14ac:dyDescent="0.25">
      <c r="A34" s="19"/>
      <c r="B34" s="1" t="s">
        <v>37</v>
      </c>
      <c r="C34" s="1">
        <f>51+1+13</f>
        <v>65</v>
      </c>
    </row>
    <row r="35" spans="1:7" x14ac:dyDescent="0.25">
      <c r="A35" s="19"/>
      <c r="B35" s="1" t="s">
        <v>41</v>
      </c>
      <c r="C35" s="1">
        <v>5</v>
      </c>
    </row>
    <row r="36" spans="1:7" x14ac:dyDescent="0.25">
      <c r="A36" s="19"/>
      <c r="B36" s="1" t="s">
        <v>44</v>
      </c>
      <c r="C36" s="1">
        <v>42</v>
      </c>
    </row>
    <row r="37" spans="1:7" x14ac:dyDescent="0.25">
      <c r="A37" s="19"/>
      <c r="B37" s="1" t="s">
        <v>21</v>
      </c>
      <c r="C37" s="1">
        <f>7+1+1+2+1</f>
        <v>12</v>
      </c>
    </row>
    <row r="38" spans="1:7" x14ac:dyDescent="0.25">
      <c r="A38" s="19"/>
      <c r="B38" s="1" t="s">
        <v>50</v>
      </c>
      <c r="C38" s="1">
        <f>57+1+10+2</f>
        <v>70</v>
      </c>
    </row>
    <row r="39" spans="1:7" x14ac:dyDescent="0.25">
      <c r="A39" s="40">
        <v>42972</v>
      </c>
      <c r="B39" s="1" t="s">
        <v>29</v>
      </c>
      <c r="C39" s="1">
        <v>1</v>
      </c>
    </row>
    <row r="40" spans="1:7" x14ac:dyDescent="0.25">
      <c r="A40" s="19"/>
      <c r="B40" s="1" t="s">
        <v>20</v>
      </c>
      <c r="C40" s="1">
        <f>23+49+75</f>
        <v>147</v>
      </c>
    </row>
    <row r="41" spans="1:7" x14ac:dyDescent="0.25">
      <c r="A41" s="19"/>
      <c r="B41" s="1" t="s">
        <v>54</v>
      </c>
      <c r="C41" s="1">
        <v>10</v>
      </c>
    </row>
    <row r="42" spans="1:7" x14ac:dyDescent="0.25">
      <c r="A42" s="19"/>
      <c r="B42" s="1" t="s">
        <v>39</v>
      </c>
      <c r="C42" s="1">
        <v>6</v>
      </c>
    </row>
    <row r="43" spans="1:7" x14ac:dyDescent="0.25">
      <c r="A43" s="19"/>
      <c r="B43" s="1" t="s">
        <v>46</v>
      </c>
      <c r="C43" s="1">
        <v>9</v>
      </c>
    </row>
    <row r="44" spans="1:7" x14ac:dyDescent="0.25">
      <c r="A44" s="19"/>
      <c r="B44" s="1" t="s">
        <v>53</v>
      </c>
      <c r="C44" s="1">
        <v>5</v>
      </c>
    </row>
    <row r="45" spans="1:7" x14ac:dyDescent="0.25">
      <c r="A45" s="19"/>
      <c r="B45" s="1" t="s">
        <v>40</v>
      </c>
      <c r="C45" s="1">
        <v>11</v>
      </c>
    </row>
    <row r="46" spans="1:7" x14ac:dyDescent="0.25">
      <c r="A46" s="19"/>
      <c r="B46" s="1" t="s">
        <v>45</v>
      </c>
      <c r="C46" s="1">
        <v>1</v>
      </c>
    </row>
    <row r="47" spans="1:7" ht="15.75" thickBot="1" x14ac:dyDescent="0.3">
      <c r="A47" s="19"/>
      <c r="B47" s="1" t="s">
        <v>55</v>
      </c>
      <c r="C47" s="1">
        <f>13+8</f>
        <v>21</v>
      </c>
      <c r="F47" s="47"/>
      <c r="G47" s="47"/>
    </row>
    <row r="48" spans="1:7" ht="15.75" thickBot="1" x14ac:dyDescent="0.3">
      <c r="A48" s="44" t="s">
        <v>7</v>
      </c>
      <c r="B48" s="44"/>
      <c r="C48" s="9">
        <f>SUM(C4:C47)</f>
        <v>1323</v>
      </c>
    </row>
    <row r="49" spans="1:3" x14ac:dyDescent="0.25">
      <c r="A49" s="19"/>
      <c r="B49" s="19"/>
      <c r="C49" s="19"/>
    </row>
    <row r="50" spans="1:3" x14ac:dyDescent="0.25">
      <c r="A50" s="19"/>
      <c r="B50" s="19"/>
      <c r="C50" s="19"/>
    </row>
    <row r="51" spans="1:3" x14ac:dyDescent="0.25">
      <c r="A51" s="19"/>
      <c r="B51" s="19"/>
      <c r="C51" s="19"/>
    </row>
    <row r="52" spans="1:3" x14ac:dyDescent="0.25">
      <c r="A52" s="19"/>
      <c r="B52" s="19"/>
      <c r="C52" s="19"/>
    </row>
    <row r="53" spans="1:3" x14ac:dyDescent="0.25">
      <c r="A53" s="19"/>
      <c r="B53" s="19"/>
      <c r="C53" s="19"/>
    </row>
    <row r="54" spans="1:3" x14ac:dyDescent="0.25">
      <c r="A54" s="19"/>
      <c r="B54" s="19"/>
      <c r="C54" s="19"/>
    </row>
    <row r="55" spans="1:3" x14ac:dyDescent="0.25">
      <c r="A55" s="19"/>
      <c r="B55" s="19"/>
      <c r="C55" s="19"/>
    </row>
  </sheetData>
  <mergeCells count="4">
    <mergeCell ref="A1:C1"/>
    <mergeCell ref="A2:C2"/>
    <mergeCell ref="A48:B48"/>
    <mergeCell ref="F47:G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8" workbookViewId="0">
      <selection activeCell="C38" sqref="C38"/>
    </sheetView>
  </sheetViews>
  <sheetFormatPr baseColWidth="10" defaultRowHeight="15" x14ac:dyDescent="0.25"/>
  <cols>
    <col min="1" max="1" width="11.28515625" customWidth="1"/>
    <col min="2" max="2" width="13.85546875" bestFit="1" customWidth="1"/>
    <col min="3" max="3" width="27" bestFit="1" customWidth="1"/>
    <col min="7" max="7" width="13.5703125" bestFit="1" customWidth="1"/>
  </cols>
  <sheetData>
    <row r="1" spans="1:3" ht="15.75" x14ac:dyDescent="0.25">
      <c r="A1" s="42" t="s">
        <v>0</v>
      </c>
      <c r="B1" s="42"/>
      <c r="C1" s="42"/>
    </row>
    <row r="2" spans="1:3" ht="15.75" x14ac:dyDescent="0.25">
      <c r="A2" s="43" t="s">
        <v>13</v>
      </c>
      <c r="B2" s="43"/>
      <c r="C2" s="43"/>
    </row>
    <row r="3" spans="1:3" x14ac:dyDescent="0.25">
      <c r="A3" s="2" t="s">
        <v>1</v>
      </c>
      <c r="B3" s="2" t="s">
        <v>3</v>
      </c>
      <c r="C3" s="2" t="s">
        <v>2</v>
      </c>
    </row>
    <row r="4" spans="1:3" x14ac:dyDescent="0.25">
      <c r="A4" s="16">
        <v>42975</v>
      </c>
      <c r="B4" s="12" t="s">
        <v>37</v>
      </c>
      <c r="C4" s="24">
        <v>10</v>
      </c>
    </row>
    <row r="5" spans="1:3" x14ac:dyDescent="0.25">
      <c r="A5" s="12"/>
      <c r="B5" s="12" t="s">
        <v>54</v>
      </c>
      <c r="C5" s="24">
        <v>13</v>
      </c>
    </row>
    <row r="6" spans="1:3" x14ac:dyDescent="0.25">
      <c r="A6" s="12"/>
      <c r="B6" s="12" t="s">
        <v>48</v>
      </c>
      <c r="C6" s="24">
        <v>23</v>
      </c>
    </row>
    <row r="7" spans="1:3" x14ac:dyDescent="0.25">
      <c r="A7" s="12"/>
      <c r="B7" s="12" t="s">
        <v>56</v>
      </c>
      <c r="C7" s="24">
        <v>24</v>
      </c>
    </row>
    <row r="8" spans="1:3" x14ac:dyDescent="0.25">
      <c r="A8" s="12"/>
      <c r="B8" s="12" t="s">
        <v>46</v>
      </c>
      <c r="C8" s="24">
        <v>14</v>
      </c>
    </row>
    <row r="9" spans="1:3" x14ac:dyDescent="0.25">
      <c r="A9" s="12"/>
      <c r="B9" s="12" t="s">
        <v>45</v>
      </c>
      <c r="C9" s="24">
        <v>1</v>
      </c>
    </row>
    <row r="10" spans="1:3" x14ac:dyDescent="0.25">
      <c r="A10" s="12"/>
      <c r="B10" s="12" t="s">
        <v>21</v>
      </c>
      <c r="C10" s="24">
        <v>2</v>
      </c>
    </row>
    <row r="11" spans="1:3" x14ac:dyDescent="0.25">
      <c r="A11" s="12"/>
      <c r="B11" s="12" t="s">
        <v>39</v>
      </c>
      <c r="C11" s="24">
        <v>5</v>
      </c>
    </row>
    <row r="12" spans="1:3" x14ac:dyDescent="0.25">
      <c r="A12" s="12"/>
      <c r="B12" s="12" t="s">
        <v>55</v>
      </c>
      <c r="C12" s="24">
        <f>15+11</f>
        <v>26</v>
      </c>
    </row>
    <row r="13" spans="1:3" x14ac:dyDescent="0.25">
      <c r="A13" s="12"/>
      <c r="B13" s="12" t="s">
        <v>28</v>
      </c>
      <c r="C13" s="24">
        <f>1+1</f>
        <v>2</v>
      </c>
    </row>
    <row r="14" spans="1:3" x14ac:dyDescent="0.25">
      <c r="A14" s="12"/>
      <c r="B14" s="12" t="s">
        <v>41</v>
      </c>
      <c r="C14" s="24">
        <v>14</v>
      </c>
    </row>
    <row r="15" spans="1:3" x14ac:dyDescent="0.25">
      <c r="A15" s="33">
        <v>42976</v>
      </c>
      <c r="B15" s="12" t="s">
        <v>37</v>
      </c>
      <c r="C15" s="24">
        <v>3</v>
      </c>
    </row>
    <row r="16" spans="1:3" x14ac:dyDescent="0.25">
      <c r="A16" s="12"/>
      <c r="B16" s="12" t="s">
        <v>33</v>
      </c>
      <c r="C16" s="24">
        <v>33</v>
      </c>
    </row>
    <row r="17" spans="1:3" x14ac:dyDescent="0.25">
      <c r="A17" s="12"/>
      <c r="B17" s="12" t="s">
        <v>49</v>
      </c>
      <c r="C17" s="24">
        <v>2</v>
      </c>
    </row>
    <row r="18" spans="1:3" x14ac:dyDescent="0.25">
      <c r="A18" s="12"/>
      <c r="B18" s="12" t="s">
        <v>47</v>
      </c>
      <c r="C18" s="24">
        <v>9</v>
      </c>
    </row>
    <row r="19" spans="1:3" x14ac:dyDescent="0.25">
      <c r="A19" s="12"/>
      <c r="B19" s="12" t="s">
        <v>45</v>
      </c>
      <c r="C19" s="24">
        <v>1</v>
      </c>
    </row>
    <row r="20" spans="1:3" x14ac:dyDescent="0.25">
      <c r="A20" s="12"/>
      <c r="B20" s="12" t="s">
        <v>40</v>
      </c>
      <c r="C20" s="24">
        <v>56</v>
      </c>
    </row>
    <row r="21" spans="1:3" x14ac:dyDescent="0.25">
      <c r="A21" s="12"/>
      <c r="B21" s="12" t="s">
        <v>20</v>
      </c>
      <c r="C21" s="24">
        <f>101+39+50+82+46</f>
        <v>318</v>
      </c>
    </row>
    <row r="22" spans="1:3" x14ac:dyDescent="0.25">
      <c r="A22" s="12"/>
      <c r="B22" s="12" t="s">
        <v>50</v>
      </c>
      <c r="C22" s="24">
        <v>25</v>
      </c>
    </row>
    <row r="23" spans="1:3" x14ac:dyDescent="0.25">
      <c r="A23" s="36">
        <v>43008</v>
      </c>
      <c r="B23" s="12" t="s">
        <v>21</v>
      </c>
      <c r="C23" s="24">
        <f>22+3+1</f>
        <v>26</v>
      </c>
    </row>
    <row r="24" spans="1:3" x14ac:dyDescent="0.25">
      <c r="A24" s="12"/>
      <c r="B24" s="12" t="s">
        <v>54</v>
      </c>
      <c r="C24" s="24">
        <v>16</v>
      </c>
    </row>
    <row r="25" spans="1:3" x14ac:dyDescent="0.25">
      <c r="A25" s="12"/>
      <c r="B25" s="12" t="s">
        <v>39</v>
      </c>
      <c r="C25" s="24">
        <v>9</v>
      </c>
    </row>
    <row r="26" spans="1:3" x14ac:dyDescent="0.25">
      <c r="A26" s="12"/>
      <c r="B26" s="12" t="s">
        <v>44</v>
      </c>
      <c r="C26" s="24">
        <v>36</v>
      </c>
    </row>
    <row r="27" spans="1:3" x14ac:dyDescent="0.25">
      <c r="A27" s="12"/>
      <c r="B27" s="12" t="s">
        <v>32</v>
      </c>
      <c r="C27" s="24">
        <v>75</v>
      </c>
    </row>
    <row r="28" spans="1:3" x14ac:dyDescent="0.25">
      <c r="A28" s="12"/>
      <c r="B28" s="12" t="s">
        <v>55</v>
      </c>
      <c r="C28" s="24">
        <f>12+12</f>
        <v>24</v>
      </c>
    </row>
    <row r="29" spans="1:3" x14ac:dyDescent="0.25">
      <c r="A29" s="12"/>
      <c r="B29" s="12" t="s">
        <v>46</v>
      </c>
      <c r="C29" s="24">
        <v>23</v>
      </c>
    </row>
    <row r="30" spans="1:3" x14ac:dyDescent="0.25">
      <c r="A30" s="41">
        <v>42978</v>
      </c>
      <c r="B30" s="12" t="s">
        <v>44</v>
      </c>
      <c r="C30" s="24">
        <v>53</v>
      </c>
    </row>
    <row r="31" spans="1:3" x14ac:dyDescent="0.25">
      <c r="A31" s="12"/>
      <c r="B31" s="12" t="s">
        <v>21</v>
      </c>
      <c r="C31" s="24">
        <v>1</v>
      </c>
    </row>
    <row r="32" spans="1:3" x14ac:dyDescent="0.25">
      <c r="A32" s="12"/>
      <c r="B32" s="12" t="s">
        <v>56</v>
      </c>
      <c r="C32" s="24">
        <v>12</v>
      </c>
    </row>
    <row r="33" spans="1:3" x14ac:dyDescent="0.25">
      <c r="A33" s="12"/>
      <c r="B33" s="12" t="s">
        <v>41</v>
      </c>
      <c r="C33" s="24">
        <v>66</v>
      </c>
    </row>
    <row r="34" spans="1:3" x14ac:dyDescent="0.25">
      <c r="A34" s="12"/>
      <c r="B34" s="12" t="s">
        <v>39</v>
      </c>
      <c r="C34" s="24">
        <v>3</v>
      </c>
    </row>
    <row r="35" spans="1:3" x14ac:dyDescent="0.25">
      <c r="A35" s="12"/>
      <c r="B35" s="12" t="s">
        <v>50</v>
      </c>
      <c r="C35" s="24">
        <v>98</v>
      </c>
    </row>
    <row r="36" spans="1:3" x14ac:dyDescent="0.25">
      <c r="A36" s="12"/>
      <c r="B36" s="12" t="s">
        <v>52</v>
      </c>
      <c r="C36" s="24">
        <v>4</v>
      </c>
    </row>
    <row r="37" spans="1:3" ht="15.75" thickBot="1" x14ac:dyDescent="0.3">
      <c r="A37" s="12"/>
      <c r="B37" s="12" t="s">
        <v>20</v>
      </c>
      <c r="C37" s="24">
        <f>114+53</f>
        <v>167</v>
      </c>
    </row>
    <row r="38" spans="1:3" ht="15.75" thickBot="1" x14ac:dyDescent="0.3">
      <c r="A38" s="44" t="s">
        <v>4</v>
      </c>
      <c r="B38" s="44"/>
      <c r="C38" s="25">
        <f>SUM(C4:C37)</f>
        <v>1194</v>
      </c>
    </row>
  </sheetData>
  <mergeCells count="3">
    <mergeCell ref="A1:C1"/>
    <mergeCell ref="A2:C2"/>
    <mergeCell ref="A38:B3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tabSelected="1" workbookViewId="0">
      <selection activeCell="B7" sqref="B7"/>
    </sheetView>
  </sheetViews>
  <sheetFormatPr baseColWidth="10" defaultRowHeight="15" x14ac:dyDescent="0.25"/>
  <cols>
    <col min="1" max="1" width="28.85546875" bestFit="1" customWidth="1"/>
    <col min="2" max="2" width="14.28515625" customWidth="1"/>
  </cols>
  <sheetData>
    <row r="1" spans="1:4" ht="15.75" x14ac:dyDescent="0.25">
      <c r="A1" s="49" t="s">
        <v>8</v>
      </c>
      <c r="B1" s="49"/>
    </row>
    <row r="2" spans="1:4" x14ac:dyDescent="0.25">
      <c r="A2" s="48" t="s">
        <v>14</v>
      </c>
      <c r="B2" s="48"/>
    </row>
    <row r="3" spans="1:4" ht="15.75" x14ac:dyDescent="0.25">
      <c r="A3" s="5" t="s">
        <v>15</v>
      </c>
      <c r="B3" s="11">
        <v>1414</v>
      </c>
      <c r="C3" s="5"/>
    </row>
    <row r="4" spans="1:4" ht="15.75" x14ac:dyDescent="0.25">
      <c r="A4" s="5" t="s">
        <v>16</v>
      </c>
      <c r="B4" s="6">
        <v>2254</v>
      </c>
      <c r="C4" s="5"/>
    </row>
    <row r="5" spans="1:4" ht="15.75" x14ac:dyDescent="0.25">
      <c r="A5" s="5" t="s">
        <v>17</v>
      </c>
      <c r="B5" s="6">
        <v>756</v>
      </c>
      <c r="C5" s="5"/>
    </row>
    <row r="6" spans="1:4" ht="15.75" x14ac:dyDescent="0.25">
      <c r="A6" s="5" t="s">
        <v>18</v>
      </c>
      <c r="B6" s="6">
        <v>1323</v>
      </c>
      <c r="C6" s="5"/>
    </row>
    <row r="7" spans="1:4" ht="15.75" x14ac:dyDescent="0.25">
      <c r="A7" s="5" t="s">
        <v>19</v>
      </c>
      <c r="B7" s="6">
        <v>1194</v>
      </c>
      <c r="C7" s="5"/>
    </row>
    <row r="8" spans="1:4" ht="15.75" thickBot="1" x14ac:dyDescent="0.3">
      <c r="B8" s="7"/>
      <c r="D8" s="8"/>
    </row>
    <row r="9" spans="1:4" ht="16.5" thickBot="1" x14ac:dyDescent="0.3">
      <c r="A9" s="5" t="s">
        <v>2</v>
      </c>
      <c r="B9" s="9">
        <f>SUM(B3:B8)</f>
        <v>6941</v>
      </c>
    </row>
    <row r="12" spans="1:4" x14ac:dyDescent="0.25">
      <c r="A12" s="10" t="s">
        <v>5</v>
      </c>
    </row>
    <row r="13" spans="1:4" x14ac:dyDescent="0.25">
      <c r="A13" t="s">
        <v>6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DEL 01 AL 04 AGOSTO</vt:lpstr>
      <vt:lpstr>DEL 07 AL 11 DE AGOSTO </vt:lpstr>
      <vt:lpstr>DEL 14 AL 18 DE AGOSTO</vt:lpstr>
      <vt:lpstr>DEL 21 AL 25 AGOSTO</vt:lpstr>
      <vt:lpstr>DEL 28 AL 31 AGOSTO </vt:lpstr>
      <vt:lpstr>TOTAL RECIBIDO 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Pura Altagracia Mayi Figueroa</dc:creator>
  <cp:lastModifiedBy>Pura Altagracia Mayi Figueroa</cp:lastModifiedBy>
  <dcterms:created xsi:type="dcterms:W3CDTF">2016-11-01T15:59:53Z</dcterms:created>
  <dcterms:modified xsi:type="dcterms:W3CDTF">2017-09-01T12:33:51Z</dcterms:modified>
</cp:coreProperties>
</file>