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wheredia\OneDrive - MESCYT\Desktop\correciones portal JULIO 2021\"/>
    </mc:Choice>
  </mc:AlternateContent>
  <xr:revisionPtr revIDLastSave="0" documentId="8_{D4CC8A61-D08F-46EA-8F33-979DC2270C0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r:id="rId1"/>
    <sheet name="EJECUCION ENERO-DICIEMBRE-20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3" l="1"/>
  <c r="M9" i="3"/>
  <c r="N9" i="3"/>
  <c r="O9" i="3"/>
  <c r="P9" i="3"/>
  <c r="L15" i="3"/>
  <c r="L8" i="3" s="1"/>
  <c r="M15" i="3"/>
  <c r="N15" i="3"/>
  <c r="O15" i="3"/>
  <c r="P15" i="3"/>
  <c r="L25" i="3"/>
  <c r="M25" i="3"/>
  <c r="M8" i="3" s="1"/>
  <c r="N25" i="3"/>
  <c r="O25" i="3"/>
  <c r="P25" i="3"/>
  <c r="L35" i="3"/>
  <c r="M35" i="3"/>
  <c r="N35" i="3"/>
  <c r="N8" i="3" s="1"/>
  <c r="O35" i="3"/>
  <c r="P35" i="3"/>
  <c r="L51" i="3"/>
  <c r="M51" i="3"/>
  <c r="N51" i="3"/>
  <c r="O51" i="3"/>
  <c r="O8" i="3" s="1"/>
  <c r="P51" i="3"/>
  <c r="L61" i="3"/>
  <c r="L73" i="3" s="1"/>
  <c r="M61" i="3"/>
  <c r="M73" i="3" s="1"/>
  <c r="N61" i="3"/>
  <c r="N73" i="3" s="1"/>
  <c r="O61" i="3"/>
  <c r="O73" i="3" s="1"/>
  <c r="P61" i="3"/>
  <c r="P73" i="3" s="1"/>
  <c r="L79" i="3"/>
  <c r="L84" i="3" s="1"/>
  <c r="M79" i="3"/>
  <c r="N79" i="3"/>
  <c r="N84" i="3" s="1"/>
  <c r="O79" i="3"/>
  <c r="O84" i="3" s="1"/>
  <c r="P79" i="3"/>
  <c r="P84" i="3" s="1"/>
  <c r="P86" i="3" s="1"/>
  <c r="M84" i="3"/>
  <c r="C15" i="3"/>
  <c r="C82" i="3"/>
  <c r="E82" i="3"/>
  <c r="F82" i="3"/>
  <c r="G82" i="3"/>
  <c r="H82" i="3"/>
  <c r="I82" i="3"/>
  <c r="J82" i="3"/>
  <c r="K82" i="3"/>
  <c r="K76" i="3"/>
  <c r="G76" i="3"/>
  <c r="H76" i="3"/>
  <c r="I76" i="3"/>
  <c r="J76" i="3"/>
  <c r="E43" i="3"/>
  <c r="F43" i="3"/>
  <c r="G43" i="3"/>
  <c r="H43" i="3"/>
  <c r="I43" i="3"/>
  <c r="J43" i="3"/>
  <c r="K43" i="3"/>
  <c r="C79" i="3"/>
  <c r="C84" i="3" s="1"/>
  <c r="C76" i="3"/>
  <c r="C69" i="3"/>
  <c r="C66" i="3"/>
  <c r="C61" i="3"/>
  <c r="C51" i="3"/>
  <c r="C43" i="3"/>
  <c r="C35" i="3"/>
  <c r="C25" i="3"/>
  <c r="C9" i="3"/>
  <c r="B82" i="3"/>
  <c r="B79" i="3"/>
  <c r="B76" i="3"/>
  <c r="B69" i="3"/>
  <c r="B61" i="3"/>
  <c r="B51" i="3"/>
  <c r="B43" i="3"/>
  <c r="B35" i="3"/>
  <c r="B25" i="3"/>
  <c r="B15" i="3"/>
  <c r="B9" i="3"/>
  <c r="D62" i="3"/>
  <c r="D67" i="3"/>
  <c r="D66" i="3"/>
  <c r="B66" i="3"/>
  <c r="O86" i="3" l="1"/>
  <c r="N86" i="3"/>
  <c r="L86" i="3"/>
  <c r="M86" i="3"/>
  <c r="P8" i="3"/>
  <c r="B8" i="3"/>
  <c r="C73" i="3"/>
  <c r="B84" i="3"/>
  <c r="C86" i="3"/>
  <c r="C8" i="3"/>
  <c r="B73" i="3"/>
  <c r="B86" i="3" l="1"/>
  <c r="D24" i="3"/>
  <c r="D23" i="3"/>
  <c r="D22" i="3"/>
  <c r="D21" i="3"/>
  <c r="D20" i="3"/>
  <c r="D19" i="3"/>
  <c r="D18" i="3"/>
  <c r="D17" i="3"/>
  <c r="D16" i="3"/>
  <c r="D15" i="3" l="1"/>
  <c r="G9" i="3"/>
  <c r="E9" i="3" l="1"/>
  <c r="D10" i="3" l="1"/>
  <c r="D59" i="3"/>
  <c r="K9" i="3" l="1"/>
  <c r="J9" i="3"/>
  <c r="I9" i="3"/>
  <c r="H9" i="3"/>
  <c r="F9" i="3"/>
  <c r="D80" i="3"/>
  <c r="D81" i="3"/>
  <c r="D72" i="3"/>
  <c r="D71" i="3"/>
  <c r="D70" i="3"/>
  <c r="D69" i="3"/>
  <c r="D68" i="3"/>
  <c r="D65" i="3"/>
  <c r="D64" i="3"/>
  <c r="D63" i="3"/>
  <c r="D60" i="3"/>
  <c r="D58" i="3"/>
  <c r="D57" i="3"/>
  <c r="D56" i="3"/>
  <c r="D55" i="3"/>
  <c r="D54" i="3"/>
  <c r="D53" i="3"/>
  <c r="D52" i="3"/>
  <c r="D50" i="3"/>
  <c r="D49" i="3"/>
  <c r="D48" i="3"/>
  <c r="D47" i="3"/>
  <c r="D46" i="3"/>
  <c r="D45" i="3"/>
  <c r="D44" i="3"/>
  <c r="D42" i="3"/>
  <c r="D41" i="3"/>
  <c r="D40" i="3"/>
  <c r="D39" i="3"/>
  <c r="D38" i="3"/>
  <c r="D37" i="3"/>
  <c r="D36" i="3"/>
  <c r="D34" i="3"/>
  <c r="D33" i="3"/>
  <c r="D32" i="3"/>
  <c r="D31" i="3"/>
  <c r="D30" i="3"/>
  <c r="D29" i="3"/>
  <c r="D28" i="3"/>
  <c r="D27" i="3"/>
  <c r="D26" i="3"/>
  <c r="D14" i="3"/>
  <c r="D13" i="3"/>
  <c r="D12" i="3"/>
  <c r="D11" i="3"/>
  <c r="D25" i="3" l="1"/>
  <c r="D35" i="3"/>
  <c r="D51" i="3"/>
  <c r="D61" i="3"/>
  <c r="D9" i="3"/>
  <c r="D43" i="3"/>
  <c r="D73" i="3" l="1"/>
  <c r="D8" i="3"/>
  <c r="K51" i="3" l="1"/>
  <c r="K79" i="3"/>
  <c r="K84" i="3" s="1"/>
  <c r="K61" i="3"/>
  <c r="K35" i="3"/>
  <c r="K25" i="3"/>
  <c r="K15" i="3"/>
  <c r="K73" i="3" l="1"/>
  <c r="J79" i="3"/>
  <c r="J84" i="3" s="1"/>
  <c r="J61" i="3"/>
  <c r="J51" i="3"/>
  <c r="J35" i="3"/>
  <c r="J25" i="3"/>
  <c r="J15" i="3"/>
  <c r="J8" i="3" l="1"/>
  <c r="J73" i="3"/>
  <c r="J86" i="3" s="1"/>
  <c r="H51" i="3"/>
  <c r="I51" i="3"/>
  <c r="I15" i="3" l="1"/>
  <c r="I79" i="3" l="1"/>
  <c r="I84" i="3" s="1"/>
  <c r="I61" i="3"/>
  <c r="I35" i="3"/>
  <c r="H25" i="3"/>
  <c r="I25" i="3"/>
  <c r="I8" i="3" l="1"/>
  <c r="I73" i="3"/>
  <c r="I86" i="3" s="1"/>
  <c r="H61" i="3" l="1"/>
  <c r="H79" i="3"/>
  <c r="H84" i="3" s="1"/>
  <c r="H35" i="3"/>
  <c r="H15" i="3"/>
  <c r="H8" i="3" l="1"/>
  <c r="H73" i="3"/>
  <c r="H86" i="3" s="1"/>
  <c r="G79" i="3"/>
  <c r="G84" i="3" s="1"/>
  <c r="G61" i="3"/>
  <c r="F61" i="3"/>
  <c r="G51" i="3"/>
  <c r="F51" i="3"/>
  <c r="E51" i="3"/>
  <c r="G35" i="3"/>
  <c r="G25" i="3"/>
  <c r="G15" i="3"/>
  <c r="G8" i="3" l="1"/>
  <c r="G73" i="3"/>
  <c r="G86" i="3" s="1"/>
  <c r="F35" i="3"/>
  <c r="E76" i="3"/>
  <c r="F76" i="3"/>
  <c r="D76" i="3"/>
  <c r="E79" i="3"/>
  <c r="F79" i="3"/>
  <c r="F84" i="3" l="1"/>
  <c r="E84" i="3"/>
  <c r="E25" i="3"/>
  <c r="F25" i="3"/>
  <c r="F15" i="3"/>
  <c r="F73" i="3" l="1"/>
  <c r="F86" i="3" s="1"/>
  <c r="F8" i="3"/>
  <c r="E61" i="3"/>
  <c r="E35" i="3" l="1"/>
  <c r="E15" i="3"/>
  <c r="E8" i="3" l="1"/>
  <c r="K86" i="3"/>
  <c r="K8" i="3"/>
  <c r="E73" i="3"/>
  <c r="D83" i="3" l="1"/>
  <c r="D82" i="3" l="1"/>
  <c r="D79" i="3" s="1"/>
  <c r="D84" i="3" s="1"/>
  <c r="D86" i="3" s="1"/>
  <c r="E86" i="3"/>
</calcChain>
</file>

<file path=xl/sharedStrings.xml><?xml version="1.0" encoding="utf-8"?>
<sst xmlns="http://schemas.openxmlformats.org/spreadsheetml/2006/main" count="113" uniqueCount="113">
  <si>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</si>
  <si>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</si>
  <si>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</si>
  <si>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</si>
  <si>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</si>
  <si>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</si>
  <si>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</si>
  <si>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</si>
  <si>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</si>
  <si>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</si>
  <si>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</si>
  <si>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</si>
  <si>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</si>
  <si>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</si>
  <si>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</si>
  <si>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</si>
  <si>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</si>
  <si>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</si>
  <si>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</si>
  <si>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</si>
  <si>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</si>
  <si>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</si>
  <si>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</si>
  <si>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</si>
  <si>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</si>
  <si>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</si>
  <si>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</si>
  <si>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</si>
  <si>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</si>
  <si>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</si>
  <si>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</si>
  <si>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</si>
  <si>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</si>
  <si>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</si>
  <si>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</si>
  <si>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</si>
  <si>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</si>
  <si>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</si>
  <si>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</si>
  <si>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</si>
  <si>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</si>
  <si>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</si>
  <si>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</si>
  <si>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</si>
  <si>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</si>
  <si>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</si>
  <si>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</si>
  <si>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</si>
  <si>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</si>
  <si>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</si>
  <si>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</si>
  <si>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</si>
  <si>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</si>
  <si>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</si>
  <si>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</si>
  <si>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</si>
  <si>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</si>
  <si>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</si>
  <si>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</si>
  <si>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</si>
  <si>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</si>
  <si>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</si>
  <si>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</si>
  <si>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</si>
  <si>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</si>
  <si>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</si>
  <si>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</si>
  <si>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</si>
  <si>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</si>
  <si>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</si>
  <si>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</si>
  <si>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</si>
  <si>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</si>
  <si>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</si>
  <si>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</si>
  <si>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</si>
  <si>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</si>
  <si>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</si>
  <si>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</si>
  <si>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</si>
  <si>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</si>
  <si>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 xml:space="preserve">Enero </t>
  </si>
  <si>
    <t xml:space="preserve">Febrero </t>
  </si>
  <si>
    <t>Marzo</t>
  </si>
  <si>
    <t>Abril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</si>
  <si>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</si>
  <si>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</si>
  <si>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</si>
  <si>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</si>
  <si>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</si>
  <si>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</si>
  <si>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Total </t>
  </si>
  <si>
    <t>MINISTERIO DE EDUCACION SUPERIOR, CIENCIA Y TECNOLOGIA</t>
  </si>
  <si>
    <t>Fuente: [10-20]</t>
  </si>
  <si>
    <t>Preparado por: _____________________</t>
  </si>
  <si>
    <t>Revisado por: ______________________</t>
  </si>
  <si>
    <t>Autorizado por :_____________________</t>
  </si>
  <si>
    <t>Licda. Celeida Veriguete de Sánchez</t>
  </si>
  <si>
    <t>Enc. De Ejecución Presupuestaria</t>
  </si>
  <si>
    <t>Dierctor Financiero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</si>
  <si>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</si>
  <si>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</si>
  <si>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</si>
  <si>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</si>
  <si>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</si>
  <si>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</si>
  <si>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</si>
  <si>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</si>
  <si>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Viceministro Administrativo y Financiero</t>
  </si>
  <si>
    <t xml:space="preserve">Licdo. José  Cancel </t>
  </si>
  <si>
    <t>Licdo. Noel Luperón Ramírez</t>
  </si>
  <si>
    <t>Fecha de registro: desde el [01] de [julio ]  del [2021]</t>
  </si>
  <si>
    <t>Fecha de imputación: hasta el [30] de [julio 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</si>
</sst>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b/>
      <sz val="8.5"/>
      <color theme="1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color theme="1"/>
      <name val="Arial Narrow"/>
      <family val="2"/>
    </font>
    <font>
      <sz val="8.5"/>
      <color theme="1"/>
      <name val="Calibri"/>
      <family val="2"/>
      <scheme val="minor"/>
    </font>
    <font>
      <sz val="8.5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</cellStyleXfs>
  <cellXfs count="89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6" fillId="0" borderId="0" xfId="0" applyFont="1"/>
    <xf numFmtId="43" fontId="10" fillId="0" borderId="0" xfId="1" applyFont="1"/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0" fillId="0" borderId="0" xfId="0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164" fontId="14" fillId="0" borderId="0" xfId="3" applyNumberFormat="1" applyFont="1" applyAlignment="1">
      <alignment horizontal="right"/>
    </xf>
    <xf numFmtId="43" fontId="12" fillId="0" borderId="0" xfId="0" applyNumberFormat="1" applyFont="1"/>
    <xf numFmtId="0" fontId="13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165" fontId="15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7" fillId="0" borderId="0" xfId="0" applyFont="1"/>
    <xf numFmtId="43" fontId="11" fillId="0" borderId="0" xfId="0" applyNumberFormat="1" applyFont="1"/>
    <xf numFmtId="0" fontId="18" fillId="2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 indent="2"/>
    </xf>
    <xf numFmtId="0" fontId="19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3" fontId="21" fillId="0" borderId="0" xfId="0" applyNumberFormat="1" applyFont="1" applyAlignment="1">
      <alignment horizontal="right"/>
    </xf>
    <xf numFmtId="43" fontId="22" fillId="0" borderId="0" xfId="0" applyNumberFormat="1" applyFont="1" applyAlignment="1">
      <alignment horizontal="right"/>
    </xf>
    <xf numFmtId="43" fontId="23" fillId="0" borderId="0" xfId="1" applyFont="1"/>
    <xf numFmtId="165" fontId="23" fillId="0" borderId="0" xfId="0" applyNumberFormat="1" applyFont="1" applyAlignment="1">
      <alignment vertical="center" wrapText="1"/>
    </xf>
    <xf numFmtId="0" fontId="24" fillId="0" borderId="0" xfId="0" applyFont="1"/>
    <xf numFmtId="0" fontId="23" fillId="0" borderId="0" xfId="0" applyFont="1"/>
    <xf numFmtId="165" fontId="23" fillId="0" borderId="0" xfId="0" applyNumberFormat="1" applyFont="1" applyAlignment="1">
      <alignment wrapText="1"/>
    </xf>
    <xf numFmtId="43" fontId="22" fillId="0" borderId="0" xfId="1" applyFont="1" applyAlignment="1">
      <alignment horizontal="right"/>
    </xf>
    <xf numFmtId="43" fontId="23" fillId="0" borderId="0" xfId="1" applyFont="1" applyAlignment="1">
      <alignment vertical="center"/>
    </xf>
    <xf numFmtId="43" fontId="22" fillId="0" borderId="0" xfId="0" applyNumberFormat="1" applyFont="1" applyAlignment="1">
      <alignment horizontal="right" vertical="center"/>
    </xf>
    <xf numFmtId="43" fontId="20" fillId="0" borderId="0" xfId="1" applyFont="1"/>
    <xf numFmtId="43" fontId="24" fillId="0" borderId="0" xfId="1" applyFont="1"/>
    <xf numFmtId="0" fontId="23" fillId="0" borderId="0" xfId="0" applyFont="1" applyAlignment="1">
      <alignment vertical="center"/>
    </xf>
    <xf numFmtId="43" fontId="24" fillId="0" borderId="0" xfId="0" applyNumberFormat="1" applyFont="1"/>
    <xf numFmtId="0" fontId="24" fillId="0" borderId="0" xfId="0" applyFont="1" applyBorder="1"/>
    <xf numFmtId="4" fontId="25" fillId="4" borderId="0" xfId="0" applyNumberFormat="1" applyFont="1" applyFill="1" applyBorder="1"/>
    <xf numFmtId="165" fontId="20" fillId="0" borderId="1" xfId="0" applyNumberFormat="1" applyFont="1" applyBorder="1" applyAlignment="1">
      <alignment vertical="center" wrapText="1"/>
    </xf>
    <xf numFmtId="43" fontId="20" fillId="0" borderId="1" xfId="1" applyFont="1" applyBorder="1" applyAlignment="1">
      <alignment vertical="center" wrapText="1"/>
    </xf>
    <xf numFmtId="43" fontId="26" fillId="0" borderId="0" xfId="0" applyNumberFormat="1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43" fontId="27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 wrapText="1"/>
    </xf>
    <xf numFmtId="43" fontId="4" fillId="3" borderId="0" xfId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12" fillId="0" borderId="0" xfId="1" applyFont="1"/>
    <xf numFmtId="43" fontId="10" fillId="0" borderId="0" xfId="0" applyNumberFormat="1" applyFont="1"/>
    <xf numFmtId="0" fontId="18" fillId="5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43" fontId="4" fillId="3" borderId="0" xfId="1" applyNumberFormat="1" applyFont="1" applyFill="1" applyAlignment="1">
      <alignment horizontal="center" vertical="center" wrapText="1"/>
    </xf>
    <xf numFmtId="43" fontId="18" fillId="0" borderId="0" xfId="1" applyNumberFormat="1" applyFont="1" applyAlignment="1">
      <alignment horizontal="left" vertical="top" wrapText="1"/>
    </xf>
    <xf numFmtId="43" fontId="18" fillId="0" borderId="0" xfId="1" applyNumberFormat="1" applyFont="1" applyAlignment="1">
      <alignment horizontal="left" vertical="center" wrapText="1"/>
    </xf>
    <xf numFmtId="43" fontId="18" fillId="0" borderId="0" xfId="1" applyNumberFormat="1" applyFont="1" applyAlignment="1">
      <alignment horizontal="center" vertical="center" wrapText="1"/>
    </xf>
    <xf numFmtId="43" fontId="15" fillId="2" borderId="2" xfId="1" applyNumberFormat="1" applyFont="1" applyFill="1" applyBorder="1" applyAlignment="1">
      <alignment horizontal="center" vertical="center" wrapText="1"/>
    </xf>
    <xf numFmtId="43" fontId="19" fillId="0" borderId="0" xfId="1" applyNumberFormat="1" applyFont="1" applyAlignment="1">
      <alignment horizontal="left" vertical="center" wrapText="1"/>
    </xf>
    <xf numFmtId="43" fontId="18" fillId="0" borderId="1" xfId="1" applyNumberFormat="1" applyFont="1" applyBorder="1" applyAlignment="1">
      <alignment horizontal="left" vertical="center" wrapText="1"/>
    </xf>
    <xf numFmtId="43" fontId="15" fillId="2" borderId="2" xfId="0" applyNumberFormat="1" applyFont="1" applyFill="1" applyBorder="1" applyAlignment="1">
      <alignment horizontal="center" vertical="center" wrapText="1"/>
    </xf>
    <xf numFmtId="43" fontId="19" fillId="0" borderId="0" xfId="1" applyNumberFormat="1" applyFont="1"/>
    <xf numFmtId="43" fontId="4" fillId="0" borderId="0" xfId="1" applyNumberFormat="1" applyFont="1" applyAlignment="1">
      <alignment horizontal="left" vertical="top" wrapText="1"/>
    </xf>
    <xf numFmtId="43" fontId="4" fillId="0" borderId="0" xfId="1" applyNumberFormat="1" applyFont="1" applyAlignment="1">
      <alignment horizontal="left" vertical="center" wrapText="1"/>
    </xf>
    <xf numFmtId="43" fontId="4" fillId="0" borderId="0" xfId="1" applyNumberFormat="1" applyFont="1" applyAlignment="1">
      <alignment horizontal="center" vertical="center" wrapText="1"/>
    </xf>
    <xf numFmtId="43" fontId="4" fillId="2" borderId="2" xfId="1" applyNumberFormat="1" applyFont="1" applyFill="1" applyBorder="1" applyAlignment="1">
      <alignment horizontal="center" vertical="center" wrapText="1"/>
    </xf>
    <xf numFmtId="43" fontId="5" fillId="0" borderId="0" xfId="1" applyNumberFormat="1" applyFont="1" applyAlignment="1">
      <alignment horizontal="left" vertical="center" wrapText="1"/>
    </xf>
    <xf numFmtId="43" fontId="4" fillId="0" borderId="1" xfId="1" applyNumberFormat="1" applyFont="1" applyBorder="1" applyAlignment="1">
      <alignment horizontal="left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43" fontId="5" fillId="0" borderId="0" xfId="1" applyNumberFormat="1" applyFont="1"/>
    <xf numFmtId="43" fontId="23" fillId="0" borderId="0" xfId="1" applyNumberFormat="1" applyFont="1" applyAlignment="1">
      <alignment horizontal="left" vertical="top" wrapText="1"/>
    </xf>
    <xf numFmtId="43" fontId="23" fillId="0" borderId="0" xfId="1" applyNumberFormat="1" applyFont="1" applyAlignment="1">
      <alignment horizontal="left" vertical="center" wrapText="1" indent="2"/>
    </xf>
    <xf numFmtId="43" fontId="23" fillId="0" borderId="0" xfId="1" applyNumberFormat="1" applyFont="1" applyAlignment="1">
      <alignment horizontal="center" vertical="center" wrapText="1"/>
    </xf>
    <xf numFmtId="43" fontId="20" fillId="0" borderId="0" xfId="1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8D2AA4B3-585F-4088-9848-05B98931399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304800</xdr:rowOff>
    </xdr:from>
    <xdr:to>
      <xdr:col>0</xdr:col>
      <xdr:colOff>1333500</xdr:colOff>
      <xdr:row>5</xdr:row>
      <xdr:rowOff>66675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B3A036-8FE7-412A-A59D-009596F93A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13335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5A4E-9B0F-412C-A244-F40F14243745}">
  <dimension ref="A1:A6"/>
  <sheetViews>
    <sheetView workbookViewId="0">
      <selection activeCell="D24" sqref="D24:D27"/>
    </sheetView>
  </sheetViews>
  <sheetFormatPr baseColWidth="10" defaultColWidth="11.42578125" defaultRowHeight="15" x14ac:dyDescent="0.25"/>
  <sheetData>
    <row r="1" spans="1:1" ht="18.75" x14ac:dyDescent="0.3">
      <c r="A1" s="1" t="s">
        <v>39</v>
      </c>
    </row>
    <row r="2" spans="1:1" x14ac:dyDescent="0.25">
      <c r="A2" s="3" t="s">
        <v>88</v>
      </c>
    </row>
    <row r="3" spans="1:1" x14ac:dyDescent="0.25">
      <c r="A3" s="3" t="s">
        <v>89</v>
      </c>
    </row>
    <row r="4" spans="1:1" ht="18.75" x14ac:dyDescent="0.3">
      <c r="A4" s="1" t="s">
        <v>85</v>
      </c>
    </row>
    <row r="5" spans="1:1" x14ac:dyDescent="0.25">
      <c r="A5" s="3" t="s">
        <v>86</v>
      </c>
    </row>
    <row r="6" spans="1:1" x14ac:dyDescent="0.25">
      <c r="A6" s="3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16"/>
  <sheetViews>
    <sheetView showGridLines="0" tabSelected="1" topLeftCell="E1" zoomScaleNormal="100" workbookViewId="0">
      <pane ySplit="7" topLeftCell="A77" activePane="bottomLeft" state="frozen"/>
      <selection pane="bottomLeft" activeCell="B31" sqref="B31"/>
    </sheetView>
  </sheetViews>
  <sheetFormatPr baseColWidth="10" defaultColWidth="9.140625" defaultRowHeight="15" x14ac:dyDescent="0.25"/>
  <cols>
    <col min="1" max="1" width="80" customWidth="1"/>
    <col min="2" max="2" width="14.7109375" bestFit="1" customWidth="1"/>
    <col min="3" max="3" width="13.140625" bestFit="1" customWidth="1"/>
    <col min="4" max="4" width="12.140625" bestFit="1" customWidth="1"/>
    <col min="5" max="6" width="11" bestFit="1" customWidth="1"/>
    <col min="7" max="8" width="12.140625" bestFit="1" customWidth="1"/>
    <col min="9" max="10" width="11" bestFit="1" customWidth="1"/>
    <col min="11" max="11" width="12.140625" bestFit="1" customWidth="1"/>
    <col min="12" max="13" width="12.140625" hidden="1" customWidth="1"/>
    <col min="14" max="14" width="11" hidden="1" customWidth="1"/>
    <col min="15" max="16" width="12.140625" hidden="1" customWidth="1"/>
    <col min="18" max="18" width="96.7109375" bestFit="1" customWidth="1"/>
    <col min="20" max="27" width="6" bestFit="1" customWidth="1"/>
    <col min="28" max="29" width="7" bestFit="1" customWidth="1"/>
  </cols>
  <sheetData>
    <row r="2" spans="1:29" ht="31.5" customHeight="1" x14ac:dyDescent="0.25">
      <c r="A2" s="86" t="s">
        <v>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60"/>
      <c r="M2" s="60"/>
    </row>
    <row r="3" spans="1:29" ht="15.75" customHeight="1" x14ac:dyDescent="0.25">
      <c r="A3" s="86" t="s">
        <v>90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60"/>
      <c r="M3" s="60"/>
      <c r="N3" s="60"/>
      <c r="O3" s="60"/>
      <c r="P3" s="60"/>
    </row>
    <row r="4" spans="1:29" ht="15.75" customHeight="1" x14ac:dyDescent="0.3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14"/>
      <c r="M4" s="14"/>
      <c r="N4" s="60"/>
      <c r="O4" s="60"/>
      <c r="P4" s="60"/>
    </row>
    <row r="5" spans="1:29" ht="14.25" customHeight="1" x14ac:dyDescent="0.3">
      <c r="A5" s="88">
        <v>2021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12"/>
      <c r="M5" s="12"/>
      <c r="N5" s="14"/>
      <c r="O5" s="14"/>
      <c r="P5" s="14"/>
    </row>
    <row r="6" spans="1:29" ht="15.75" customHeight="1" x14ac:dyDescent="0.3">
      <c r="A6" s="13"/>
      <c r="B6" s="64"/>
      <c r="C6" s="64"/>
      <c r="D6" s="13"/>
      <c r="E6" s="63"/>
      <c r="F6" s="63"/>
      <c r="G6" s="63"/>
      <c r="H6" s="63"/>
      <c r="I6" s="63"/>
      <c r="J6" s="63"/>
      <c r="K6" s="63"/>
      <c r="L6" s="12"/>
      <c r="M6" s="12"/>
      <c r="N6" s="12"/>
      <c r="O6" s="12"/>
    </row>
    <row r="7" spans="1:29" ht="31.5" x14ac:dyDescent="0.25">
      <c r="A7" s="21" t="s">
        <v>0</v>
      </c>
      <c r="B7" s="2" t="s">
        <v>37</v>
      </c>
      <c r="C7" s="2" t="s">
        <v>38</v>
      </c>
      <c r="D7" s="22" t="s">
        <v>91</v>
      </c>
      <c r="E7" s="22" t="s">
        <v>81</v>
      </c>
      <c r="F7" s="22" t="s">
        <v>82</v>
      </c>
      <c r="G7" s="22" t="s">
        <v>83</v>
      </c>
      <c r="H7" s="22" t="s">
        <v>84</v>
      </c>
      <c r="I7" s="22" t="s">
        <v>100</v>
      </c>
      <c r="J7" s="22" t="s">
        <v>101</v>
      </c>
      <c r="K7" s="22" t="s">
        <v>102</v>
      </c>
      <c r="L7" s="22" t="s">
        <v>103</v>
      </c>
      <c r="M7" s="22" t="s">
        <v>104</v>
      </c>
      <c r="N7" s="22" t="s">
        <v>105</v>
      </c>
      <c r="O7" s="22" t="s">
        <v>106</v>
      </c>
      <c r="P7" s="22" t="s">
        <v>107</v>
      </c>
      <c r="AB7" s="6"/>
      <c r="AC7" s="6"/>
    </row>
    <row r="8" spans="1:29" x14ac:dyDescent="0.25">
      <c r="A8" s="29" t="s">
        <v>1</v>
      </c>
      <c r="B8" s="55">
        <f t="shared" ref="B8:K8" si="0">+B9+B15+B25+B35+B43+B51+B61+B66+B69</f>
        <v>14299616525</v>
      </c>
      <c r="C8" s="55">
        <f t="shared" si="0"/>
        <v>0</v>
      </c>
      <c r="D8" s="55">
        <f t="shared" si="0"/>
        <v>6980559178.579999</v>
      </c>
      <c r="E8" s="55">
        <f t="shared" si="0"/>
        <v>788877728.64999998</v>
      </c>
      <c r="F8" s="55">
        <f t="shared" si="0"/>
        <v>892880452.38999987</v>
      </c>
      <c r="G8" s="55">
        <f t="shared" si="0"/>
        <v>1213041074.8800001</v>
      </c>
      <c r="H8" s="55">
        <f t="shared" si="0"/>
        <v>1054424989.7</v>
      </c>
      <c r="I8" s="55">
        <f t="shared" si="0"/>
        <v>896048066.74000001</v>
      </c>
      <c r="J8" s="55">
        <f t="shared" si="0"/>
        <v>981776342.56999993</v>
      </c>
      <c r="K8" s="55">
        <f t="shared" si="0"/>
        <v>1153510523.6500003</v>
      </c>
      <c r="L8" s="55">
        <f>+L9+L15+L25+L35+L43+L51+L61+L66+L69</f>
        <v>0</v>
      </c>
      <c r="M8" s="55">
        <f>+M9+M15+M25+M35+M43+M51+M61+M66+M69</f>
        <v>0</v>
      </c>
      <c r="N8" s="56">
        <f>+N9+N15+N25+N35+N43+N51+N61+N66+N69</f>
        <v>0</v>
      </c>
      <c r="O8" s="56">
        <f>+O9+O15+O25+O35+O43+O51+O61+O66+O69</f>
        <v>0</v>
      </c>
      <c r="P8" s="56">
        <f>+P9+P15+P25+P35+P43+P51+P61+P66+P69</f>
        <v>0</v>
      </c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x14ac:dyDescent="0.25">
      <c r="A9" s="30" t="s">
        <v>2</v>
      </c>
      <c r="B9" s="74">
        <f t="shared" ref="B9:G9" si="1">+B10+B11+B12+B13+B14</f>
        <v>761958185</v>
      </c>
      <c r="C9" s="66">
        <f t="shared" si="1"/>
        <v>0</v>
      </c>
      <c r="D9" s="54">
        <f t="shared" si="1"/>
        <v>429733559.75999999</v>
      </c>
      <c r="E9" s="54">
        <f t="shared" si="1"/>
        <v>47655983.93</v>
      </c>
      <c r="F9" s="54">
        <f t="shared" si="1"/>
        <v>76354789.239999995</v>
      </c>
      <c r="G9" s="54">
        <f t="shared" si="1"/>
        <v>71103279.99000001</v>
      </c>
      <c r="H9" s="54">
        <f>+H10+H12+H13+H14+H11</f>
        <v>63092739.300000004</v>
      </c>
      <c r="I9" s="54">
        <f>+I10+I12+I13+I14+I11</f>
        <v>56135088.620000005</v>
      </c>
      <c r="J9" s="54">
        <f t="shared" ref="J9:P9" si="2">+J10+J11+J12+J13+J14</f>
        <v>56848235.849999994</v>
      </c>
      <c r="K9" s="54">
        <f t="shared" si="2"/>
        <v>58543442.829999998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 t="shared" si="2"/>
        <v>0</v>
      </c>
      <c r="P9" s="54">
        <f t="shared" si="2"/>
        <v>0</v>
      </c>
      <c r="T9" s="5"/>
    </row>
    <row r="10" spans="1:29" x14ac:dyDescent="0.25">
      <c r="A10" s="31" t="s">
        <v>3</v>
      </c>
      <c r="B10" s="82">
        <v>646485548</v>
      </c>
      <c r="C10" s="83">
        <v>0</v>
      </c>
      <c r="D10" s="37">
        <f>E10+F10+G10+I10+J10+K10+L10+M10+N10+O10+P10+H10</f>
        <v>369950993</v>
      </c>
      <c r="E10" s="37">
        <v>40155326</v>
      </c>
      <c r="F10" s="37">
        <v>66779235.130000003</v>
      </c>
      <c r="G10" s="37">
        <v>62307155.420000002</v>
      </c>
      <c r="H10" s="37">
        <v>54428102.420000002</v>
      </c>
      <c r="I10" s="38">
        <v>47722319.810000002</v>
      </c>
      <c r="J10" s="38">
        <v>48556884.759999998</v>
      </c>
      <c r="K10" s="38">
        <v>50001969.460000001</v>
      </c>
      <c r="L10" s="38">
        <v>0</v>
      </c>
      <c r="M10" s="38">
        <v>0</v>
      </c>
      <c r="N10" s="37"/>
      <c r="O10" s="37"/>
      <c r="P10" s="37"/>
    </row>
    <row r="11" spans="1:29" x14ac:dyDescent="0.25">
      <c r="A11" s="31" t="s">
        <v>4</v>
      </c>
      <c r="B11" s="82">
        <v>29258673</v>
      </c>
      <c r="C11" s="83">
        <v>0</v>
      </c>
      <c r="D11" s="37">
        <f>E11+F11+G11+I11+J11+K11+L11+M11+N11+O11+P11+H11</f>
        <v>10371220</v>
      </c>
      <c r="E11" s="37">
        <v>1547910</v>
      </c>
      <c r="F11" s="37">
        <v>1547910</v>
      </c>
      <c r="G11" s="37">
        <v>1523230</v>
      </c>
      <c r="H11" s="37">
        <v>1507230</v>
      </c>
      <c r="I11" s="37">
        <v>1410980</v>
      </c>
      <c r="J11" s="37">
        <v>1406980</v>
      </c>
      <c r="K11" s="37">
        <v>1426980</v>
      </c>
      <c r="L11" s="37">
        <v>0</v>
      </c>
      <c r="M11" s="37">
        <v>0</v>
      </c>
      <c r="N11" s="37"/>
      <c r="O11" s="37"/>
      <c r="P11" s="37"/>
    </row>
    <row r="12" spans="1:29" x14ac:dyDescent="0.25">
      <c r="A12" s="31" t="s">
        <v>40</v>
      </c>
      <c r="B12" s="82">
        <v>0</v>
      </c>
      <c r="C12" s="83">
        <v>0</v>
      </c>
      <c r="D12" s="37">
        <f>E12+F12+G12+H12+I12+J12+K12+L12+M12+N12+O12+P12</f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/>
      <c r="M12" s="38">
        <v>0</v>
      </c>
      <c r="N12" s="38"/>
      <c r="O12" s="37"/>
      <c r="P12" s="40"/>
    </row>
    <row r="13" spans="1:29" x14ac:dyDescent="0.25">
      <c r="A13" s="31" t="s">
        <v>5</v>
      </c>
      <c r="B13" s="82">
        <v>0</v>
      </c>
      <c r="C13" s="83">
        <v>0</v>
      </c>
      <c r="D13" s="37">
        <f>E13+F13+G13+H13+I13+J13+K13+L13+M13+N13+O13+P13</f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/>
      <c r="M13" s="39">
        <v>0</v>
      </c>
      <c r="N13" s="38"/>
      <c r="O13" s="37"/>
      <c r="P13" s="40"/>
    </row>
    <row r="14" spans="1:29" x14ac:dyDescent="0.25">
      <c r="A14" s="31" t="s">
        <v>6</v>
      </c>
      <c r="B14" s="82">
        <v>86213964</v>
      </c>
      <c r="C14" s="83">
        <v>0</v>
      </c>
      <c r="D14" s="37">
        <f>E14+F14+G14+H14+I14+J14+K14+L14+M14+N14+O14+P14</f>
        <v>49411346.759999998</v>
      </c>
      <c r="E14" s="37">
        <v>5952747.9299999997</v>
      </c>
      <c r="F14" s="37">
        <v>8027644.1100000003</v>
      </c>
      <c r="G14" s="37">
        <v>7272894.5700000003</v>
      </c>
      <c r="H14" s="37">
        <v>7157406.8799999999</v>
      </c>
      <c r="I14" s="37">
        <v>7001788.8099999996</v>
      </c>
      <c r="J14" s="37">
        <v>6884371.0899999999</v>
      </c>
      <c r="K14" s="37">
        <v>7114493.3700000001</v>
      </c>
      <c r="L14" s="37">
        <v>0</v>
      </c>
      <c r="M14" s="38">
        <v>0</v>
      </c>
      <c r="N14" s="38"/>
      <c r="O14" s="37"/>
      <c r="P14" s="37"/>
    </row>
    <row r="15" spans="1:29" x14ac:dyDescent="0.25">
      <c r="A15" s="30" t="s">
        <v>7</v>
      </c>
      <c r="B15" s="75">
        <f>+B16+B17+B18+B19+B20+B21+B22+B23+B24</f>
        <v>452037928</v>
      </c>
      <c r="C15" s="67">
        <f>+C16+C17+C18+C19+C20+C21+C22+C23+C24</f>
        <v>0</v>
      </c>
      <c r="D15" s="54">
        <f>D16+D17+D18+D19+D20+D21+D22+D23+D24</f>
        <v>133036582.48000002</v>
      </c>
      <c r="E15" s="54">
        <f t="shared" ref="E15:O15" si="3">E16+E17+E18+E19+E20+E21+E22+E23+E24</f>
        <v>954463.72</v>
      </c>
      <c r="F15" s="54">
        <f t="shared" si="3"/>
        <v>2765499.95</v>
      </c>
      <c r="G15" s="54">
        <f t="shared" si="3"/>
        <v>30572193.059999999</v>
      </c>
      <c r="H15" s="54">
        <f>H16+H17+H18+H19+H20+H21+H22+H23+H24</f>
        <v>10305896.33</v>
      </c>
      <c r="I15" s="54">
        <f>I16+I17+I18+I19+I20+I21+I22+I23+I24</f>
        <v>11580880.629999999</v>
      </c>
      <c r="J15" s="54">
        <f t="shared" si="3"/>
        <v>46668794.18</v>
      </c>
      <c r="K15" s="54">
        <f t="shared" si="3"/>
        <v>30188854.609999999</v>
      </c>
      <c r="L15" s="54">
        <f t="shared" si="3"/>
        <v>0</v>
      </c>
      <c r="M15" s="54">
        <f t="shared" si="3"/>
        <v>0</v>
      </c>
      <c r="N15" s="54">
        <f t="shared" si="3"/>
        <v>0</v>
      </c>
      <c r="O15" s="54">
        <f t="shared" si="3"/>
        <v>0</v>
      </c>
      <c r="P15" s="54">
        <f>P16+P17+P18+P19+P20+P21+P22+P23+P24</f>
        <v>0</v>
      </c>
    </row>
    <row r="16" spans="1:29" x14ac:dyDescent="0.25">
      <c r="A16" s="31" t="s">
        <v>8</v>
      </c>
      <c r="B16" s="83">
        <v>44060993</v>
      </c>
      <c r="C16" s="83">
        <v>0</v>
      </c>
      <c r="D16" s="37">
        <f>+E16+F16+G16+H16+I16+J16+K16+L16+M16+N16+O16+P16</f>
        <v>15997313.34</v>
      </c>
      <c r="E16" s="37">
        <v>954463.72</v>
      </c>
      <c r="F16" s="37">
        <v>2765499.95</v>
      </c>
      <c r="G16" s="37">
        <v>2795557.57</v>
      </c>
      <c r="H16" s="37">
        <v>4315924.1399999997</v>
      </c>
      <c r="I16" s="37">
        <v>781766.83</v>
      </c>
      <c r="J16" s="37">
        <v>2045666.97</v>
      </c>
      <c r="K16" s="37">
        <v>2338434.16</v>
      </c>
      <c r="L16" s="37">
        <v>0</v>
      </c>
      <c r="M16" s="38">
        <v>0</v>
      </c>
      <c r="N16" s="37"/>
      <c r="O16" s="37"/>
      <c r="P16" s="37"/>
    </row>
    <row r="17" spans="1:16" x14ac:dyDescent="0.25">
      <c r="A17" s="31" t="s">
        <v>9</v>
      </c>
      <c r="B17" s="83">
        <v>16445094</v>
      </c>
      <c r="C17" s="83">
        <v>0</v>
      </c>
      <c r="D17" s="37">
        <f>+E17+F17+G17+H17+I17+J17+K17+L17+M17+N17+O17+P17</f>
        <v>1534120.9400000002</v>
      </c>
      <c r="E17" s="37">
        <v>0</v>
      </c>
      <c r="F17" s="37">
        <v>0</v>
      </c>
      <c r="G17" s="37">
        <v>92652.42</v>
      </c>
      <c r="H17" s="37">
        <v>90214.99</v>
      </c>
      <c r="I17" s="37">
        <v>2535702</v>
      </c>
      <c r="J17" s="37">
        <v>-1759380</v>
      </c>
      <c r="K17" s="37">
        <v>574931.53</v>
      </c>
      <c r="L17" s="37">
        <v>0</v>
      </c>
      <c r="M17" s="38">
        <v>0</v>
      </c>
      <c r="N17" s="37"/>
      <c r="O17" s="37"/>
      <c r="P17" s="37"/>
    </row>
    <row r="18" spans="1:16" x14ac:dyDescent="0.25">
      <c r="A18" s="31" t="s">
        <v>10</v>
      </c>
      <c r="B18" s="83">
        <v>21992151</v>
      </c>
      <c r="C18" s="83">
        <v>0</v>
      </c>
      <c r="D18" s="37">
        <f>+E18+F18+G18+H18++J18+K18+L18+M18+N18+O18+P18+I18</f>
        <v>338951.55</v>
      </c>
      <c r="E18" s="37">
        <v>0</v>
      </c>
      <c r="F18" s="37">
        <v>0</v>
      </c>
      <c r="G18" s="37">
        <v>338951.55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8">
        <v>0</v>
      </c>
      <c r="N18" s="38"/>
      <c r="O18" s="37"/>
      <c r="P18" s="40"/>
    </row>
    <row r="19" spans="1:16" ht="18" customHeight="1" x14ac:dyDescent="0.25">
      <c r="A19" s="31" t="s">
        <v>11</v>
      </c>
      <c r="B19" s="83">
        <v>12072011</v>
      </c>
      <c r="C19" s="83">
        <v>0</v>
      </c>
      <c r="D19" s="37">
        <f>+E19+F19+G19+H19+J19+K19+L19+M19+N19+O19+P19+I19</f>
        <v>945655.5</v>
      </c>
      <c r="E19" s="37">
        <v>0</v>
      </c>
      <c r="F19" s="37">
        <v>0</v>
      </c>
      <c r="G19" s="37">
        <v>55649</v>
      </c>
      <c r="H19" s="37">
        <v>2360</v>
      </c>
      <c r="I19" s="37"/>
      <c r="J19" s="37">
        <v>22656</v>
      </c>
      <c r="K19" s="37">
        <v>864990.5</v>
      </c>
      <c r="L19" s="37">
        <v>0</v>
      </c>
      <c r="M19" s="38">
        <v>0</v>
      </c>
      <c r="N19" s="38"/>
      <c r="O19" s="37"/>
      <c r="P19" s="40"/>
    </row>
    <row r="20" spans="1:16" x14ac:dyDescent="0.25">
      <c r="A20" s="31" t="s">
        <v>12</v>
      </c>
      <c r="B20" s="83">
        <v>220224173</v>
      </c>
      <c r="C20" s="83">
        <v>0</v>
      </c>
      <c r="D20" s="37">
        <f>+E20+F20+G20+H20+I20+J20+K20+L20+M20+N20+O20+P20</f>
        <v>34769772.790000007</v>
      </c>
      <c r="E20" s="37">
        <v>0</v>
      </c>
      <c r="F20" s="37">
        <v>0</v>
      </c>
      <c r="G20" s="37">
        <v>25209974.48</v>
      </c>
      <c r="H20" s="37">
        <v>1377874.6</v>
      </c>
      <c r="I20" s="37">
        <v>859254.14</v>
      </c>
      <c r="J20" s="37">
        <v>4045543.58</v>
      </c>
      <c r="K20" s="37">
        <v>3277125.99</v>
      </c>
      <c r="L20" s="37">
        <v>0</v>
      </c>
      <c r="M20" s="38">
        <v>0</v>
      </c>
      <c r="N20" s="37"/>
      <c r="O20" s="37"/>
      <c r="P20" s="37"/>
    </row>
    <row r="21" spans="1:16" x14ac:dyDescent="0.25">
      <c r="A21" s="31" t="s">
        <v>13</v>
      </c>
      <c r="B21" s="83">
        <v>2365000</v>
      </c>
      <c r="C21" s="83">
        <v>0</v>
      </c>
      <c r="D21" s="37">
        <f>+E21+F21+G21+H21+I21+J21+K21+L21+M21+N21+O21+P21</f>
        <v>3577703.42</v>
      </c>
      <c r="E21" s="39">
        <v>0</v>
      </c>
      <c r="F21" s="38">
        <v>0</v>
      </c>
      <c r="G21" s="37">
        <v>1979698.04</v>
      </c>
      <c r="H21" s="38">
        <v>0</v>
      </c>
      <c r="I21" s="37">
        <v>0</v>
      </c>
      <c r="J21" s="38">
        <v>1593611.8</v>
      </c>
      <c r="K21" s="37">
        <v>4393.58</v>
      </c>
      <c r="L21" s="37">
        <v>0</v>
      </c>
      <c r="M21" s="38">
        <v>0</v>
      </c>
      <c r="N21" s="38"/>
      <c r="O21" s="38"/>
      <c r="P21" s="40"/>
    </row>
    <row r="22" spans="1:16" ht="24.75" customHeight="1" x14ac:dyDescent="0.25">
      <c r="A22" s="31" t="s">
        <v>14</v>
      </c>
      <c r="B22" s="83">
        <v>19226655</v>
      </c>
      <c r="C22" s="83">
        <v>0</v>
      </c>
      <c r="D22" s="37">
        <f>+E22+F22+G22+H22+I22+J22+K22+L22+M22+N22+O22+P22</f>
        <v>2076514.3900000001</v>
      </c>
      <c r="E22" s="42">
        <v>0</v>
      </c>
      <c r="F22" s="43">
        <v>0</v>
      </c>
      <c r="G22" s="37">
        <v>0</v>
      </c>
      <c r="H22" s="37">
        <v>237981.71</v>
      </c>
      <c r="I22" s="37">
        <v>134677.04</v>
      </c>
      <c r="J22" s="37">
        <v>71871.539999999994</v>
      </c>
      <c r="K22" s="37">
        <v>1631984.1</v>
      </c>
      <c r="L22" s="37">
        <v>0</v>
      </c>
      <c r="M22" s="38">
        <v>0</v>
      </c>
      <c r="N22" s="38"/>
      <c r="O22" s="37"/>
      <c r="P22" s="37"/>
    </row>
    <row r="23" spans="1:16" ht="25.5" x14ac:dyDescent="0.25">
      <c r="A23" s="31" t="s">
        <v>15</v>
      </c>
      <c r="B23" s="83">
        <v>105494383</v>
      </c>
      <c r="C23" s="83">
        <v>0</v>
      </c>
      <c r="D23" s="37">
        <f>+E23+F23+G23+H23+I23+J23+K23+L23+M23+N23+O23+P23</f>
        <v>73558843.760000005</v>
      </c>
      <c r="E23" s="37">
        <v>0</v>
      </c>
      <c r="F23" s="43">
        <v>0</v>
      </c>
      <c r="G23" s="37">
        <v>63012</v>
      </c>
      <c r="H23" s="37">
        <v>4153274.89</v>
      </c>
      <c r="I23" s="37">
        <v>7255910.6200000001</v>
      </c>
      <c r="J23" s="37">
        <v>40606525.5</v>
      </c>
      <c r="K23" s="37">
        <v>21480120.75</v>
      </c>
      <c r="L23" s="37">
        <v>0</v>
      </c>
      <c r="M23" s="38">
        <v>0</v>
      </c>
      <c r="N23" s="38"/>
      <c r="O23" s="37"/>
      <c r="P23" s="37"/>
    </row>
    <row r="24" spans="1:16" x14ac:dyDescent="0.25">
      <c r="A24" s="31" t="s">
        <v>41</v>
      </c>
      <c r="B24" s="83">
        <v>10157468</v>
      </c>
      <c r="C24" s="83">
        <v>0</v>
      </c>
      <c r="D24" s="37">
        <f>+E24+F24+G24+H24+I24+J24+K24+L24+M24+N24+O24+P24</f>
        <v>237706.79</v>
      </c>
      <c r="E24" s="37">
        <v>0</v>
      </c>
      <c r="F24" s="43">
        <v>0</v>
      </c>
      <c r="G24" s="37">
        <v>36698</v>
      </c>
      <c r="H24" s="37">
        <v>128266</v>
      </c>
      <c r="I24" s="37">
        <v>13570</v>
      </c>
      <c r="J24" s="37">
        <v>42298.79</v>
      </c>
      <c r="K24" s="37">
        <v>16874</v>
      </c>
      <c r="L24" s="37">
        <v>0</v>
      </c>
      <c r="M24" s="38">
        <v>0</v>
      </c>
      <c r="N24" s="38"/>
      <c r="O24" s="37"/>
      <c r="P24" s="37"/>
    </row>
    <row r="25" spans="1:16" x14ac:dyDescent="0.25">
      <c r="A25" s="30" t="s">
        <v>16</v>
      </c>
      <c r="B25" s="75">
        <f>+B26+B27+B28+B29+B30+B31+B32+B33+B34</f>
        <v>117114526</v>
      </c>
      <c r="C25" s="67">
        <f>+C26+C27+C28+C29+C30+C31+C32+C33+C34</f>
        <v>0</v>
      </c>
      <c r="D25" s="54">
        <f>D26+D27+D28+D29+D30+D31+D32+D33+D34</f>
        <v>8620943.9700000007</v>
      </c>
      <c r="E25" s="54">
        <f t="shared" ref="E25:P25" si="4">E26+E27+E28+E29+E30+E31+E32+E33+E34</f>
        <v>0</v>
      </c>
      <c r="F25" s="54">
        <f t="shared" si="4"/>
        <v>0</v>
      </c>
      <c r="G25" s="54">
        <f t="shared" si="4"/>
        <v>1910573.5999999999</v>
      </c>
      <c r="H25" s="54">
        <f t="shared" si="4"/>
        <v>32922</v>
      </c>
      <c r="I25" s="54">
        <f t="shared" si="4"/>
        <v>5337844.8900000006</v>
      </c>
      <c r="J25" s="54">
        <f t="shared" si="4"/>
        <v>224561.15000000002</v>
      </c>
      <c r="K25" s="54">
        <f t="shared" si="4"/>
        <v>1115042.33</v>
      </c>
      <c r="L25" s="54">
        <f t="shared" si="4"/>
        <v>0</v>
      </c>
      <c r="M25" s="54">
        <f t="shared" si="4"/>
        <v>0</v>
      </c>
      <c r="N25" s="54">
        <f t="shared" si="4"/>
        <v>0</v>
      </c>
      <c r="O25" s="54">
        <f t="shared" si="4"/>
        <v>0</v>
      </c>
      <c r="P25" s="54">
        <f t="shared" si="4"/>
        <v>0</v>
      </c>
    </row>
    <row r="26" spans="1:16" x14ac:dyDescent="0.25">
      <c r="A26" s="31" t="s">
        <v>17</v>
      </c>
      <c r="B26" s="83">
        <v>3187110</v>
      </c>
      <c r="C26" s="83">
        <v>0</v>
      </c>
      <c r="D26" s="37">
        <f t="shared" ref="D26:D34" si="5">+E26+F26+G26+H26+I26+J26+K26+L26+M26+N26+O26+P26</f>
        <v>1302866.3499999999</v>
      </c>
      <c r="E26" s="37">
        <v>0</v>
      </c>
      <c r="F26" s="37">
        <v>0</v>
      </c>
      <c r="G26" s="37">
        <v>345608.3</v>
      </c>
      <c r="H26" s="37">
        <v>0</v>
      </c>
      <c r="I26" s="37">
        <v>800453.32</v>
      </c>
      <c r="J26" s="37">
        <v>31427.200000000001</v>
      </c>
      <c r="K26" s="37">
        <v>125377.53</v>
      </c>
      <c r="L26" s="37">
        <v>0</v>
      </c>
      <c r="M26" s="38">
        <v>0</v>
      </c>
      <c r="N26" s="38"/>
      <c r="O26" s="37"/>
      <c r="P26" s="40"/>
    </row>
    <row r="27" spans="1:16" x14ac:dyDescent="0.25">
      <c r="A27" s="31" t="s">
        <v>18</v>
      </c>
      <c r="B27" s="83">
        <v>1710521</v>
      </c>
      <c r="C27" s="83">
        <v>0</v>
      </c>
      <c r="D27" s="37">
        <f t="shared" si="5"/>
        <v>65525.4</v>
      </c>
      <c r="E27" s="37">
        <v>0</v>
      </c>
      <c r="F27" s="37">
        <v>0</v>
      </c>
      <c r="G27" s="37">
        <v>65525.4</v>
      </c>
      <c r="H27" s="37">
        <v>0</v>
      </c>
      <c r="I27" s="37">
        <v>0</v>
      </c>
      <c r="J27" s="37">
        <v>0</v>
      </c>
      <c r="K27" s="37">
        <v>0</v>
      </c>
      <c r="L27" s="37"/>
      <c r="M27" s="38">
        <v>0</v>
      </c>
      <c r="N27" s="38"/>
      <c r="O27" s="37"/>
      <c r="P27" s="37"/>
    </row>
    <row r="28" spans="1:16" x14ac:dyDescent="0.25">
      <c r="A28" s="31" t="s">
        <v>19</v>
      </c>
      <c r="B28" s="83">
        <v>67163568</v>
      </c>
      <c r="C28" s="83">
        <v>0</v>
      </c>
      <c r="D28" s="37">
        <f t="shared" si="5"/>
        <v>478830.4</v>
      </c>
      <c r="E28" s="37">
        <v>0</v>
      </c>
      <c r="F28" s="37">
        <v>0</v>
      </c>
      <c r="G28" s="37">
        <v>0</v>
      </c>
      <c r="H28" s="37">
        <v>0</v>
      </c>
      <c r="I28" s="37">
        <v>250160</v>
      </c>
      <c r="J28" s="37"/>
      <c r="K28" s="37">
        <v>228670.4</v>
      </c>
      <c r="L28" s="37">
        <v>0</v>
      </c>
      <c r="M28" s="38">
        <v>0</v>
      </c>
      <c r="N28" s="38"/>
      <c r="O28" s="38"/>
      <c r="P28" s="37"/>
    </row>
    <row r="29" spans="1:16" x14ac:dyDescent="0.25">
      <c r="A29" s="31" t="s">
        <v>20</v>
      </c>
      <c r="B29" s="83">
        <v>40160</v>
      </c>
      <c r="C29" s="83">
        <v>0</v>
      </c>
      <c r="D29" s="37">
        <f t="shared" si="5"/>
        <v>47294.75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47294.75</v>
      </c>
      <c r="K29" s="37">
        <v>0</v>
      </c>
      <c r="L29" s="37">
        <v>0</v>
      </c>
      <c r="M29" s="38">
        <v>0</v>
      </c>
      <c r="N29" s="38"/>
      <c r="O29" s="38"/>
      <c r="P29" s="40"/>
    </row>
    <row r="30" spans="1:16" x14ac:dyDescent="0.25">
      <c r="A30" s="31" t="s">
        <v>21</v>
      </c>
      <c r="B30" s="83">
        <v>1380000</v>
      </c>
      <c r="C30" s="83">
        <v>0</v>
      </c>
      <c r="D30" s="37">
        <f t="shared" si="5"/>
        <v>517363.98000000004</v>
      </c>
      <c r="E30" s="37">
        <v>0</v>
      </c>
      <c r="F30" s="37">
        <v>0</v>
      </c>
      <c r="G30" s="37">
        <v>66009.2</v>
      </c>
      <c r="H30" s="37">
        <v>0</v>
      </c>
      <c r="I30" s="37">
        <v>0</v>
      </c>
      <c r="J30" s="37"/>
      <c r="K30" s="37">
        <v>451354.78</v>
      </c>
      <c r="L30" s="37">
        <v>0</v>
      </c>
      <c r="M30" s="38">
        <v>0</v>
      </c>
      <c r="N30" s="38"/>
      <c r="O30" s="37"/>
      <c r="P30" s="37"/>
    </row>
    <row r="31" spans="1:16" x14ac:dyDescent="0.25">
      <c r="A31" s="31" t="s">
        <v>22</v>
      </c>
      <c r="B31" s="83">
        <v>426400</v>
      </c>
      <c r="C31" s="83">
        <v>0</v>
      </c>
      <c r="D31" s="37">
        <f t="shared" si="5"/>
        <v>66552</v>
      </c>
      <c r="E31" s="37">
        <v>0</v>
      </c>
      <c r="F31" s="37">
        <v>0</v>
      </c>
      <c r="G31" s="37">
        <v>0</v>
      </c>
      <c r="H31" s="37">
        <v>0</v>
      </c>
      <c r="I31" s="37">
        <v>66552</v>
      </c>
      <c r="J31" s="37">
        <v>0</v>
      </c>
      <c r="K31" s="37">
        <v>0</v>
      </c>
      <c r="L31" s="37">
        <v>0</v>
      </c>
      <c r="M31" s="38">
        <v>0</v>
      </c>
      <c r="N31" s="38"/>
      <c r="O31" s="38"/>
      <c r="P31" s="37"/>
    </row>
    <row r="32" spans="1:16" x14ac:dyDescent="0.25">
      <c r="A32" s="31" t="s">
        <v>23</v>
      </c>
      <c r="B32" s="83">
        <v>10445000</v>
      </c>
      <c r="C32" s="83">
        <v>0</v>
      </c>
      <c r="D32" s="37">
        <f t="shared" si="5"/>
        <v>870800</v>
      </c>
      <c r="E32" s="37">
        <v>0</v>
      </c>
      <c r="F32" s="37">
        <v>0</v>
      </c>
      <c r="G32" s="37">
        <v>870800</v>
      </c>
      <c r="H32" s="37">
        <v>32922</v>
      </c>
      <c r="I32" s="37">
        <v>-32922</v>
      </c>
      <c r="J32" s="37">
        <v>0</v>
      </c>
      <c r="K32" s="37">
        <v>0</v>
      </c>
      <c r="L32" s="38">
        <v>0</v>
      </c>
      <c r="M32" s="38">
        <v>0</v>
      </c>
      <c r="N32" s="37"/>
      <c r="O32" s="37"/>
      <c r="P32" s="37"/>
    </row>
    <row r="33" spans="1:16" x14ac:dyDescent="0.25">
      <c r="A33" s="31" t="s">
        <v>42</v>
      </c>
      <c r="B33" s="83">
        <v>0</v>
      </c>
      <c r="C33" s="83">
        <v>0</v>
      </c>
      <c r="D33" s="37">
        <f t="shared" si="5"/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8">
        <v>0</v>
      </c>
      <c r="N33" s="38"/>
      <c r="O33" s="40"/>
      <c r="P33" s="40"/>
    </row>
    <row r="34" spans="1:16" x14ac:dyDescent="0.25">
      <c r="A34" s="31" t="s">
        <v>24</v>
      </c>
      <c r="B34" s="83">
        <v>32761767</v>
      </c>
      <c r="C34" s="83">
        <v>0</v>
      </c>
      <c r="D34" s="37">
        <f t="shared" si="5"/>
        <v>5271711.0900000008</v>
      </c>
      <c r="E34" s="37">
        <v>0</v>
      </c>
      <c r="F34" s="37">
        <v>0</v>
      </c>
      <c r="G34" s="37">
        <v>562630.69999999995</v>
      </c>
      <c r="H34" s="37"/>
      <c r="I34" s="37">
        <v>4253601.57</v>
      </c>
      <c r="J34" s="37">
        <v>145839.20000000001</v>
      </c>
      <c r="K34" s="37">
        <v>309639.62</v>
      </c>
      <c r="L34" s="37">
        <v>0</v>
      </c>
      <c r="M34" s="38">
        <v>0</v>
      </c>
      <c r="N34" s="38"/>
      <c r="O34" s="37"/>
      <c r="P34" s="40"/>
    </row>
    <row r="35" spans="1:16" x14ac:dyDescent="0.25">
      <c r="A35" s="30" t="s">
        <v>25</v>
      </c>
      <c r="B35" s="75">
        <f>+B36+B37+B38+B39+B40+B41+B42</f>
        <v>12746308644</v>
      </c>
      <c r="C35" s="67">
        <f>+C36+C37+C38+C39+C40+C41+C42</f>
        <v>0</v>
      </c>
      <c r="D35" s="54">
        <f>+D36+D37+D38+D39+D40+D41+D42</f>
        <v>6402892165.5599995</v>
      </c>
      <c r="E35" s="54">
        <f t="shared" ref="E35:P35" si="6">+E36+E37+E38+E39+E40+E41+E42</f>
        <v>740267281</v>
      </c>
      <c r="F35" s="54">
        <f t="shared" si="6"/>
        <v>813760163.19999993</v>
      </c>
      <c r="G35" s="54">
        <f t="shared" si="6"/>
        <v>1106093080.21</v>
      </c>
      <c r="H35" s="54">
        <f t="shared" si="6"/>
        <v>980993432.07000005</v>
      </c>
      <c r="I35" s="54">
        <f t="shared" si="6"/>
        <v>821552178.89999998</v>
      </c>
      <c r="J35" s="54">
        <f t="shared" si="6"/>
        <v>877980471.38999999</v>
      </c>
      <c r="K35" s="54">
        <f t="shared" si="6"/>
        <v>1062245558.7900001</v>
      </c>
      <c r="L35" s="54">
        <f t="shared" si="6"/>
        <v>0</v>
      </c>
      <c r="M35" s="54">
        <f t="shared" si="6"/>
        <v>0</v>
      </c>
      <c r="N35" s="54">
        <f t="shared" si="6"/>
        <v>0</v>
      </c>
      <c r="O35" s="54">
        <f t="shared" si="6"/>
        <v>0</v>
      </c>
      <c r="P35" s="54">
        <f t="shared" si="6"/>
        <v>0</v>
      </c>
    </row>
    <row r="36" spans="1:16" ht="25.5" customHeight="1" x14ac:dyDescent="0.25">
      <c r="A36" s="31" t="s">
        <v>26</v>
      </c>
      <c r="B36" s="83">
        <v>2582660833</v>
      </c>
      <c r="C36" s="83">
        <v>0</v>
      </c>
      <c r="D36" s="37">
        <f t="shared" ref="D36:D42" si="7">+E36+F36+G36+H36+I36+J36+K36+L36+M36+N36+O36+P36</f>
        <v>901372657.89999998</v>
      </c>
      <c r="E36" s="37">
        <v>1250000</v>
      </c>
      <c r="F36" s="37">
        <v>9532416.6600000001</v>
      </c>
      <c r="G36" s="37">
        <v>303732977.63</v>
      </c>
      <c r="H36" s="37">
        <v>183714705.81999999</v>
      </c>
      <c r="I36" s="37">
        <v>52779640.399999999</v>
      </c>
      <c r="J36" s="37">
        <v>98524624.060000002</v>
      </c>
      <c r="K36" s="37">
        <v>251838293.33000001</v>
      </c>
      <c r="L36" s="37">
        <v>0</v>
      </c>
      <c r="M36" s="38">
        <v>0</v>
      </c>
      <c r="N36" s="37"/>
      <c r="O36" s="37"/>
      <c r="P36" s="37"/>
    </row>
    <row r="37" spans="1:16" x14ac:dyDescent="0.25">
      <c r="A37" s="31" t="s">
        <v>43</v>
      </c>
      <c r="B37" s="83">
        <v>9562966537</v>
      </c>
      <c r="C37" s="83">
        <v>0</v>
      </c>
      <c r="D37" s="37">
        <f t="shared" si="7"/>
        <v>5168572039.2399998</v>
      </c>
      <c r="E37" s="37">
        <v>709112329</v>
      </c>
      <c r="F37" s="37">
        <v>740602307.29999995</v>
      </c>
      <c r="G37" s="37">
        <v>751369088.88</v>
      </c>
      <c r="H37" s="37">
        <v>749048585.87</v>
      </c>
      <c r="I37" s="37">
        <v>733057538.5</v>
      </c>
      <c r="J37" s="37">
        <v>723783757.24000001</v>
      </c>
      <c r="K37" s="37">
        <v>761598432.45000005</v>
      </c>
      <c r="L37" s="37">
        <v>0</v>
      </c>
      <c r="M37" s="38">
        <v>0</v>
      </c>
      <c r="N37" s="37"/>
      <c r="O37" s="37"/>
      <c r="P37" s="37"/>
    </row>
    <row r="38" spans="1:16" x14ac:dyDescent="0.25">
      <c r="A38" s="31" t="s">
        <v>44</v>
      </c>
      <c r="B38" s="83">
        <v>0</v>
      </c>
      <c r="C38" s="83">
        <v>0</v>
      </c>
      <c r="D38" s="37">
        <f t="shared" si="7"/>
        <v>0</v>
      </c>
      <c r="E38" s="39">
        <v>0</v>
      </c>
      <c r="F38" s="39">
        <v>0</v>
      </c>
      <c r="G38" s="39">
        <v>0</v>
      </c>
      <c r="H38" s="39">
        <v>0</v>
      </c>
      <c r="I38" s="44">
        <v>0</v>
      </c>
      <c r="J38" s="45">
        <v>0</v>
      </c>
      <c r="K38" s="45">
        <v>0</v>
      </c>
      <c r="L38" s="45">
        <v>0</v>
      </c>
      <c r="M38" s="45">
        <v>0</v>
      </c>
      <c r="N38" s="45"/>
      <c r="O38" s="45"/>
      <c r="P38" s="40"/>
    </row>
    <row r="39" spans="1:16" x14ac:dyDescent="0.25">
      <c r="A39" s="31" t="s">
        <v>45</v>
      </c>
      <c r="B39" s="83">
        <v>0</v>
      </c>
      <c r="C39" s="83">
        <v>0</v>
      </c>
      <c r="D39" s="37">
        <f t="shared" si="7"/>
        <v>0</v>
      </c>
      <c r="E39" s="39">
        <v>0</v>
      </c>
      <c r="F39" s="39">
        <v>0</v>
      </c>
      <c r="G39" s="39">
        <v>0</v>
      </c>
      <c r="H39" s="39">
        <v>0</v>
      </c>
      <c r="I39" s="44">
        <v>0</v>
      </c>
      <c r="J39" s="45">
        <v>0</v>
      </c>
      <c r="K39" s="45">
        <v>0</v>
      </c>
      <c r="L39" s="45">
        <v>0</v>
      </c>
      <c r="M39" s="45">
        <v>0</v>
      </c>
      <c r="N39" s="45"/>
      <c r="O39" s="45"/>
      <c r="P39" s="40"/>
    </row>
    <row r="40" spans="1:16" x14ac:dyDescent="0.25">
      <c r="A40" s="31" t="s">
        <v>46</v>
      </c>
      <c r="B40" s="83">
        <v>0</v>
      </c>
      <c r="C40" s="83">
        <v>0</v>
      </c>
      <c r="D40" s="37">
        <f t="shared" si="7"/>
        <v>0</v>
      </c>
      <c r="E40" s="39">
        <v>0</v>
      </c>
      <c r="F40" s="39">
        <v>0</v>
      </c>
      <c r="G40" s="39">
        <v>0</v>
      </c>
      <c r="H40" s="39">
        <v>0</v>
      </c>
      <c r="I40" s="44">
        <v>0</v>
      </c>
      <c r="J40" s="45">
        <v>0</v>
      </c>
      <c r="K40" s="45">
        <v>0</v>
      </c>
      <c r="L40" s="45">
        <v>0</v>
      </c>
      <c r="M40" s="45">
        <v>0</v>
      </c>
      <c r="N40" s="45"/>
      <c r="O40" s="45"/>
      <c r="P40" s="40"/>
    </row>
    <row r="41" spans="1:16" x14ac:dyDescent="0.25">
      <c r="A41" s="31" t="s">
        <v>27</v>
      </c>
      <c r="B41" s="83">
        <v>0</v>
      </c>
      <c r="C41" s="83">
        <v>0</v>
      </c>
      <c r="D41" s="37">
        <f t="shared" si="7"/>
        <v>0</v>
      </c>
      <c r="E41" s="39">
        <v>0</v>
      </c>
      <c r="F41" s="39">
        <v>0</v>
      </c>
      <c r="G41" s="39">
        <v>0</v>
      </c>
      <c r="H41" s="39">
        <v>0</v>
      </c>
      <c r="I41" s="44">
        <v>0</v>
      </c>
      <c r="J41" s="45">
        <v>0</v>
      </c>
      <c r="K41" s="45">
        <v>0</v>
      </c>
      <c r="L41" s="45">
        <v>0</v>
      </c>
      <c r="M41" s="45">
        <v>0</v>
      </c>
      <c r="N41" s="45"/>
      <c r="O41" s="45"/>
      <c r="P41" s="40"/>
    </row>
    <row r="42" spans="1:16" x14ac:dyDescent="0.25">
      <c r="A42" s="31" t="s">
        <v>47</v>
      </c>
      <c r="B42" s="83">
        <v>600681274</v>
      </c>
      <c r="C42" s="83">
        <v>0</v>
      </c>
      <c r="D42" s="37">
        <f t="shared" si="7"/>
        <v>332947468.41999996</v>
      </c>
      <c r="E42" s="37">
        <v>29904952</v>
      </c>
      <c r="F42" s="37">
        <v>63625439.240000002</v>
      </c>
      <c r="G42" s="37">
        <v>50991013.700000003</v>
      </c>
      <c r="H42" s="37">
        <v>48230140.380000003</v>
      </c>
      <c r="I42" s="37">
        <v>35715000</v>
      </c>
      <c r="J42" s="37">
        <v>55672090.090000004</v>
      </c>
      <c r="K42" s="37">
        <v>48808833.009999998</v>
      </c>
      <c r="L42" s="37">
        <v>0</v>
      </c>
      <c r="M42" s="38">
        <v>0</v>
      </c>
      <c r="N42" s="37"/>
      <c r="O42" s="37"/>
      <c r="P42" s="37"/>
    </row>
    <row r="43" spans="1:16" x14ac:dyDescent="0.25">
      <c r="A43" s="30" t="s">
        <v>48</v>
      </c>
      <c r="B43" s="75">
        <f>+B44+B45+B46+B47+B48+B49+B50</f>
        <v>0</v>
      </c>
      <c r="C43" s="67">
        <f>+C44+C45+C46+C47+C48+C49+C50</f>
        <v>0</v>
      </c>
      <c r="D43" s="36">
        <f>+D44+D45+D46+D47+D48+D49+D50</f>
        <v>0</v>
      </c>
      <c r="E43" s="36">
        <f t="shared" ref="E43:K43" si="8">+E44+E45+E46+E47+E48+E49+E50</f>
        <v>0</v>
      </c>
      <c r="F43" s="36">
        <f t="shared" si="8"/>
        <v>0</v>
      </c>
      <c r="G43" s="36">
        <f t="shared" si="8"/>
        <v>0</v>
      </c>
      <c r="H43" s="36">
        <f t="shared" si="8"/>
        <v>0</v>
      </c>
      <c r="I43" s="36">
        <f t="shared" si="8"/>
        <v>0</v>
      </c>
      <c r="J43" s="36">
        <f t="shared" si="8"/>
        <v>0</v>
      </c>
      <c r="K43" s="36">
        <f t="shared" si="8"/>
        <v>0</v>
      </c>
      <c r="L43" s="36"/>
      <c r="M43" s="46"/>
      <c r="N43" s="46"/>
      <c r="O43" s="46"/>
      <c r="P43" s="46"/>
    </row>
    <row r="44" spans="1:16" ht="21.75" customHeight="1" x14ac:dyDescent="0.25">
      <c r="A44" s="31" t="s">
        <v>49</v>
      </c>
      <c r="B44" s="83">
        <v>0</v>
      </c>
      <c r="C44" s="83">
        <v>0</v>
      </c>
      <c r="D44" s="37">
        <f t="shared" ref="D44:D50" si="9">+E44+F44+G44+H44+I44+J44+K44+L44+M44+N44+O44+P44</f>
        <v>0</v>
      </c>
      <c r="E44" s="37">
        <v>0</v>
      </c>
      <c r="F44" s="37">
        <v>0</v>
      </c>
      <c r="G44" s="37">
        <v>0</v>
      </c>
      <c r="H44" s="37">
        <v>0</v>
      </c>
      <c r="I44" s="38">
        <v>0</v>
      </c>
      <c r="J44" s="37">
        <v>0</v>
      </c>
      <c r="K44" s="37">
        <v>0</v>
      </c>
      <c r="L44" s="37">
        <v>0</v>
      </c>
      <c r="M44" s="38">
        <v>0</v>
      </c>
      <c r="N44" s="38"/>
      <c r="O44" s="38"/>
      <c r="P44" s="40"/>
    </row>
    <row r="45" spans="1:16" x14ac:dyDescent="0.25">
      <c r="A45" s="31" t="s">
        <v>50</v>
      </c>
      <c r="B45" s="83">
        <v>0</v>
      </c>
      <c r="C45" s="83">
        <v>0</v>
      </c>
      <c r="D45" s="37">
        <f t="shared" si="9"/>
        <v>0</v>
      </c>
      <c r="E45" s="37">
        <v>0</v>
      </c>
      <c r="F45" s="37">
        <v>0</v>
      </c>
      <c r="G45" s="37">
        <v>0</v>
      </c>
      <c r="H45" s="37">
        <v>0</v>
      </c>
      <c r="I45" s="38">
        <v>0</v>
      </c>
      <c r="J45" s="37">
        <v>0</v>
      </c>
      <c r="K45" s="37">
        <v>0</v>
      </c>
      <c r="L45" s="37">
        <v>0</v>
      </c>
      <c r="M45" s="37">
        <v>0</v>
      </c>
      <c r="N45" s="37"/>
      <c r="O45" s="37"/>
      <c r="P45" s="40"/>
    </row>
    <row r="46" spans="1:16" x14ac:dyDescent="0.25">
      <c r="A46" s="31" t="s">
        <v>51</v>
      </c>
      <c r="B46" s="83">
        <v>0</v>
      </c>
      <c r="C46" s="83">
        <v>0</v>
      </c>
      <c r="D46" s="37">
        <f t="shared" si="9"/>
        <v>0</v>
      </c>
      <c r="E46" s="37">
        <v>0</v>
      </c>
      <c r="F46" s="37">
        <v>0</v>
      </c>
      <c r="G46" s="37">
        <v>0</v>
      </c>
      <c r="H46" s="37">
        <v>0</v>
      </c>
      <c r="I46" s="38">
        <v>0</v>
      </c>
      <c r="J46" s="37">
        <v>0</v>
      </c>
      <c r="K46" s="37">
        <v>0</v>
      </c>
      <c r="L46" s="37">
        <v>0</v>
      </c>
      <c r="M46" s="37">
        <v>0</v>
      </c>
      <c r="N46" s="37"/>
      <c r="O46" s="37"/>
      <c r="P46" s="40"/>
    </row>
    <row r="47" spans="1:16" x14ac:dyDescent="0.25">
      <c r="A47" s="31" t="s">
        <v>52</v>
      </c>
      <c r="B47" s="83">
        <v>0</v>
      </c>
      <c r="C47" s="83">
        <v>0</v>
      </c>
      <c r="D47" s="37">
        <f t="shared" si="9"/>
        <v>0</v>
      </c>
      <c r="E47" s="37">
        <v>0</v>
      </c>
      <c r="F47" s="37">
        <v>0</v>
      </c>
      <c r="G47" s="37">
        <v>0</v>
      </c>
      <c r="H47" s="37">
        <v>0</v>
      </c>
      <c r="I47" s="38">
        <v>0</v>
      </c>
      <c r="J47" s="37">
        <v>0</v>
      </c>
      <c r="K47" s="37">
        <v>0</v>
      </c>
      <c r="L47" s="37">
        <v>0</v>
      </c>
      <c r="M47" s="37">
        <v>0</v>
      </c>
      <c r="N47" s="37"/>
      <c r="O47" s="37"/>
      <c r="P47" s="40"/>
    </row>
    <row r="48" spans="1:16" x14ac:dyDescent="0.25">
      <c r="A48" s="31" t="s">
        <v>53</v>
      </c>
      <c r="B48" s="83">
        <v>0</v>
      </c>
      <c r="C48" s="83">
        <v>0</v>
      </c>
      <c r="D48" s="37">
        <f t="shared" si="9"/>
        <v>0</v>
      </c>
      <c r="E48" s="37">
        <v>0</v>
      </c>
      <c r="F48" s="37">
        <v>0</v>
      </c>
      <c r="G48" s="37">
        <v>0</v>
      </c>
      <c r="H48" s="37">
        <v>0</v>
      </c>
      <c r="I48" s="38">
        <v>0</v>
      </c>
      <c r="J48" s="37">
        <v>0</v>
      </c>
      <c r="K48" s="37">
        <v>0</v>
      </c>
      <c r="L48" s="37">
        <v>0</v>
      </c>
      <c r="M48" s="37">
        <v>0</v>
      </c>
      <c r="N48" s="37"/>
      <c r="O48" s="37"/>
      <c r="P48" s="40"/>
    </row>
    <row r="49" spans="1:16" x14ac:dyDescent="0.25">
      <c r="A49" s="31" t="s">
        <v>54</v>
      </c>
      <c r="B49" s="83">
        <v>0</v>
      </c>
      <c r="C49" s="83">
        <v>0</v>
      </c>
      <c r="D49" s="37">
        <f t="shared" si="9"/>
        <v>0</v>
      </c>
      <c r="E49" s="37">
        <v>0</v>
      </c>
      <c r="F49" s="37">
        <v>0</v>
      </c>
      <c r="G49" s="37">
        <v>0</v>
      </c>
      <c r="H49" s="37">
        <v>0</v>
      </c>
      <c r="I49" s="38">
        <v>0</v>
      </c>
      <c r="J49" s="37">
        <v>0</v>
      </c>
      <c r="K49" s="37">
        <v>0</v>
      </c>
      <c r="L49" s="37">
        <v>0</v>
      </c>
      <c r="M49" s="37">
        <v>0</v>
      </c>
      <c r="N49" s="37"/>
      <c r="O49" s="37"/>
      <c r="P49" s="40"/>
    </row>
    <row r="50" spans="1:16" x14ac:dyDescent="0.25">
      <c r="A50" s="31" t="s">
        <v>55</v>
      </c>
      <c r="B50" s="83">
        <v>0</v>
      </c>
      <c r="C50" s="83">
        <v>0</v>
      </c>
      <c r="D50" s="37">
        <f t="shared" si="9"/>
        <v>0</v>
      </c>
      <c r="E50" s="37">
        <v>0</v>
      </c>
      <c r="F50" s="37">
        <v>0</v>
      </c>
      <c r="G50" s="37">
        <v>0</v>
      </c>
      <c r="H50" s="37">
        <v>0</v>
      </c>
      <c r="I50" s="38">
        <v>0</v>
      </c>
      <c r="J50" s="37">
        <v>0</v>
      </c>
      <c r="K50" s="37">
        <v>0</v>
      </c>
      <c r="L50" s="37">
        <v>0</v>
      </c>
      <c r="M50" s="37">
        <v>0</v>
      </c>
      <c r="N50" s="37"/>
      <c r="O50" s="37"/>
      <c r="P50" s="40"/>
    </row>
    <row r="51" spans="1:16" x14ac:dyDescent="0.25">
      <c r="A51" s="30" t="s">
        <v>28</v>
      </c>
      <c r="B51" s="75">
        <f>+B52+B53+B54+B55+B56+B57+B58+B59+B60</f>
        <v>176928095</v>
      </c>
      <c r="C51" s="67">
        <f>+C52+C53+C54+C55+C56+C57+C58+C59+C60</f>
        <v>0</v>
      </c>
      <c r="D51" s="54">
        <f t="shared" ref="D51:J51" si="10">+D52+D53+D54+D55+D56+D57+D58++D59+D60</f>
        <v>3969822.73</v>
      </c>
      <c r="E51" s="54">
        <f t="shared" si="10"/>
        <v>0</v>
      </c>
      <c r="F51" s="54">
        <f t="shared" si="10"/>
        <v>0</v>
      </c>
      <c r="G51" s="54">
        <f t="shared" si="10"/>
        <v>2286694.3999999999</v>
      </c>
      <c r="H51" s="54">
        <f t="shared" si="10"/>
        <v>0</v>
      </c>
      <c r="I51" s="54">
        <f t="shared" si="10"/>
        <v>1442073.7</v>
      </c>
      <c r="J51" s="54">
        <f t="shared" si="10"/>
        <v>54280</v>
      </c>
      <c r="K51" s="54">
        <f t="shared" ref="K51:P51" si="11">K52+K54+K55+K56+K57+K58++K59+K60</f>
        <v>186774.63</v>
      </c>
      <c r="L51" s="54">
        <f t="shared" si="11"/>
        <v>0</v>
      </c>
      <c r="M51" s="54">
        <f t="shared" si="11"/>
        <v>0</v>
      </c>
      <c r="N51" s="54">
        <f t="shared" si="11"/>
        <v>0</v>
      </c>
      <c r="O51" s="54">
        <f t="shared" si="11"/>
        <v>0</v>
      </c>
      <c r="P51" s="54">
        <f t="shared" si="11"/>
        <v>0</v>
      </c>
    </row>
    <row r="52" spans="1:16" x14ac:dyDescent="0.25">
      <c r="A52" s="31" t="s">
        <v>29</v>
      </c>
      <c r="B52" s="83">
        <v>32559158</v>
      </c>
      <c r="C52" s="83">
        <v>0</v>
      </c>
      <c r="D52" s="37">
        <f>+E52+F52+G52+H52+I52+J52+L52+M52+N52+O52+P52</f>
        <v>597878.1</v>
      </c>
      <c r="E52" s="37">
        <v>0</v>
      </c>
      <c r="F52" s="37">
        <v>0</v>
      </c>
      <c r="G52" s="37">
        <v>112784.4</v>
      </c>
      <c r="H52" s="37"/>
      <c r="I52" s="37">
        <v>430813.7</v>
      </c>
      <c r="J52" s="37">
        <v>54280</v>
      </c>
      <c r="K52" s="37">
        <v>186774.63</v>
      </c>
      <c r="L52" s="37">
        <v>0</v>
      </c>
      <c r="M52" s="38">
        <v>0</v>
      </c>
      <c r="N52" s="38"/>
      <c r="O52" s="38"/>
      <c r="P52" s="40"/>
    </row>
    <row r="53" spans="1:16" ht="24.75" customHeight="1" x14ac:dyDescent="0.25">
      <c r="A53" s="31" t="s">
        <v>30</v>
      </c>
      <c r="B53" s="83">
        <v>882429</v>
      </c>
      <c r="C53" s="83">
        <v>0</v>
      </c>
      <c r="D53" s="37">
        <f>+E53+F53+G53+H53+I53+J53+K52+L53+M53+N53+O53+P53</f>
        <v>186774.63</v>
      </c>
      <c r="E53" s="37">
        <v>0</v>
      </c>
      <c r="F53" s="37">
        <v>0</v>
      </c>
      <c r="G53" s="37">
        <v>0</v>
      </c>
      <c r="H53" s="37">
        <v>0</v>
      </c>
      <c r="I53" s="38">
        <v>0</v>
      </c>
      <c r="J53" s="37">
        <v>0</v>
      </c>
      <c r="K53" s="37">
        <v>0</v>
      </c>
      <c r="L53" s="37">
        <v>0</v>
      </c>
      <c r="M53" s="38">
        <v>0</v>
      </c>
      <c r="N53" s="38"/>
      <c r="O53" s="38"/>
      <c r="P53" s="40"/>
    </row>
    <row r="54" spans="1:16" x14ac:dyDescent="0.25">
      <c r="A54" s="31" t="s">
        <v>31</v>
      </c>
      <c r="B54" s="83">
        <v>0</v>
      </c>
      <c r="C54" s="83">
        <v>0</v>
      </c>
      <c r="D54" s="37">
        <f t="shared" ref="D54:D60" si="12">+E54+F54+G54+H54+I54+J54+K54+L54+M54+N54+O54+P54</f>
        <v>28320</v>
      </c>
      <c r="E54" s="37">
        <v>0</v>
      </c>
      <c r="F54" s="37">
        <v>0</v>
      </c>
      <c r="G54" s="37">
        <v>0</v>
      </c>
      <c r="H54" s="37">
        <v>0</v>
      </c>
      <c r="I54" s="38">
        <v>28320</v>
      </c>
      <c r="J54" s="37">
        <v>0</v>
      </c>
      <c r="K54" s="37"/>
      <c r="L54" s="37">
        <v>0</v>
      </c>
      <c r="M54" s="38">
        <v>0</v>
      </c>
      <c r="N54" s="38"/>
      <c r="O54" s="38"/>
      <c r="P54" s="40"/>
    </row>
    <row r="55" spans="1:16" x14ac:dyDescent="0.25">
      <c r="A55" s="31" t="s">
        <v>32</v>
      </c>
      <c r="B55" s="83">
        <v>59968903</v>
      </c>
      <c r="C55" s="83">
        <v>0</v>
      </c>
      <c r="D55" s="37">
        <f t="shared" si="12"/>
        <v>982940</v>
      </c>
      <c r="E55" s="37">
        <v>0</v>
      </c>
      <c r="F55" s="37">
        <v>0</v>
      </c>
      <c r="G55" s="37">
        <v>0</v>
      </c>
      <c r="H55" s="37">
        <v>0</v>
      </c>
      <c r="I55" s="38">
        <v>982940</v>
      </c>
      <c r="J55" s="37">
        <v>0</v>
      </c>
      <c r="K55" s="37">
        <v>0</v>
      </c>
      <c r="L55" s="37">
        <v>0</v>
      </c>
      <c r="M55" s="38">
        <v>0</v>
      </c>
      <c r="N55" s="38"/>
      <c r="O55" s="38"/>
      <c r="P55" s="40"/>
    </row>
    <row r="56" spans="1:16" x14ac:dyDescent="0.25">
      <c r="A56" s="31" t="s">
        <v>33</v>
      </c>
      <c r="B56" s="83">
        <v>4428730</v>
      </c>
      <c r="C56" s="83">
        <v>0</v>
      </c>
      <c r="D56" s="37">
        <f t="shared" si="12"/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8">
        <v>0</v>
      </c>
      <c r="N56" s="38"/>
      <c r="O56" s="37"/>
      <c r="P56" s="40"/>
    </row>
    <row r="57" spans="1:16" x14ac:dyDescent="0.25">
      <c r="A57" s="31" t="s">
        <v>56</v>
      </c>
      <c r="B57" s="83">
        <v>180000</v>
      </c>
      <c r="C57" s="83">
        <v>0</v>
      </c>
      <c r="D57" s="37">
        <f t="shared" si="12"/>
        <v>0</v>
      </c>
      <c r="E57" s="37">
        <v>0</v>
      </c>
      <c r="F57" s="37">
        <v>0</v>
      </c>
      <c r="G57" s="37">
        <v>0</v>
      </c>
      <c r="H57" s="37">
        <v>0</v>
      </c>
      <c r="I57" s="38">
        <v>0</v>
      </c>
      <c r="J57" s="37"/>
      <c r="K57" s="37"/>
      <c r="L57" s="37">
        <v>0</v>
      </c>
      <c r="M57" s="37">
        <v>0</v>
      </c>
      <c r="N57" s="38"/>
      <c r="O57" s="38"/>
      <c r="P57" s="40"/>
    </row>
    <row r="58" spans="1:16" x14ac:dyDescent="0.25">
      <c r="A58" s="31" t="s">
        <v>57</v>
      </c>
      <c r="B58" s="83">
        <v>0</v>
      </c>
      <c r="C58" s="83">
        <v>0</v>
      </c>
      <c r="D58" s="37">
        <f t="shared" si="12"/>
        <v>0</v>
      </c>
      <c r="E58" s="37">
        <v>0</v>
      </c>
      <c r="F58" s="37">
        <v>0</v>
      </c>
      <c r="G58" s="37">
        <v>0</v>
      </c>
      <c r="H58" s="37">
        <v>0</v>
      </c>
      <c r="I58" s="38">
        <v>0</v>
      </c>
      <c r="J58" s="37">
        <v>0</v>
      </c>
      <c r="K58" s="37">
        <v>0</v>
      </c>
      <c r="L58" s="37">
        <v>0</v>
      </c>
      <c r="M58" s="37">
        <v>0</v>
      </c>
      <c r="N58" s="38"/>
      <c r="O58" s="38"/>
      <c r="P58" s="40"/>
    </row>
    <row r="59" spans="1:16" x14ac:dyDescent="0.25">
      <c r="A59" s="31" t="s">
        <v>34</v>
      </c>
      <c r="B59" s="83">
        <v>78908875</v>
      </c>
      <c r="C59" s="83">
        <v>0</v>
      </c>
      <c r="D59" s="37">
        <f t="shared" si="12"/>
        <v>2173910</v>
      </c>
      <c r="E59" s="37">
        <v>0</v>
      </c>
      <c r="F59" s="37">
        <v>0</v>
      </c>
      <c r="G59" s="37">
        <v>2173910</v>
      </c>
      <c r="H59" s="37">
        <v>0</v>
      </c>
      <c r="I59" s="38">
        <v>0</v>
      </c>
      <c r="J59" s="37">
        <v>0</v>
      </c>
      <c r="K59" s="37">
        <v>0</v>
      </c>
      <c r="L59" s="37">
        <v>0</v>
      </c>
      <c r="M59" s="38">
        <v>0</v>
      </c>
      <c r="N59" s="38"/>
      <c r="O59" s="38"/>
      <c r="P59" s="47"/>
    </row>
    <row r="60" spans="1:16" x14ac:dyDescent="0.25">
      <c r="A60" s="31" t="s">
        <v>58</v>
      </c>
      <c r="B60" s="83">
        <v>0</v>
      </c>
      <c r="C60" s="83">
        <v>0</v>
      </c>
      <c r="D60" s="37">
        <f t="shared" si="12"/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8"/>
      <c r="O60" s="38"/>
      <c r="P60" s="40"/>
    </row>
    <row r="61" spans="1:16" x14ac:dyDescent="0.25">
      <c r="A61" s="30" t="s">
        <v>59</v>
      </c>
      <c r="B61" s="75">
        <f>+B62+B63+B64+B65</f>
        <v>45269147</v>
      </c>
      <c r="C61" s="67">
        <f>+C62+C63+C64+C65</f>
        <v>0</v>
      </c>
      <c r="D61" s="54">
        <f>+D62+D63+D64+D65</f>
        <v>2306104.08</v>
      </c>
      <c r="E61" s="54">
        <f t="shared" ref="E61:P61" si="13">+E62+E63+E64+E65</f>
        <v>0</v>
      </c>
      <c r="F61" s="54">
        <f t="shared" si="13"/>
        <v>0</v>
      </c>
      <c r="G61" s="54">
        <f t="shared" si="13"/>
        <v>1075253.6200000001</v>
      </c>
      <c r="H61" s="54">
        <f t="shared" si="13"/>
        <v>0</v>
      </c>
      <c r="I61" s="54">
        <f t="shared" si="13"/>
        <v>0</v>
      </c>
      <c r="J61" s="54">
        <f t="shared" si="13"/>
        <v>0</v>
      </c>
      <c r="K61" s="54">
        <f t="shared" si="13"/>
        <v>1230850.46</v>
      </c>
      <c r="L61" s="54">
        <f t="shared" si="13"/>
        <v>0</v>
      </c>
      <c r="M61" s="54">
        <f t="shared" si="13"/>
        <v>0</v>
      </c>
      <c r="N61" s="54">
        <f t="shared" si="13"/>
        <v>0</v>
      </c>
      <c r="O61" s="54">
        <f t="shared" si="13"/>
        <v>0</v>
      </c>
      <c r="P61" s="54">
        <f t="shared" si="13"/>
        <v>0</v>
      </c>
    </row>
    <row r="62" spans="1:16" x14ac:dyDescent="0.25">
      <c r="A62" s="31" t="s">
        <v>60</v>
      </c>
      <c r="B62" s="83">
        <v>45269147</v>
      </c>
      <c r="C62" s="83">
        <v>0</v>
      </c>
      <c r="D62" s="37">
        <f>+E62+F62+G62+H62+I62+J62+K62+L62+M62+N62+O62+P62</f>
        <v>2306104.08</v>
      </c>
      <c r="E62" s="37">
        <v>0</v>
      </c>
      <c r="F62" s="37">
        <v>0</v>
      </c>
      <c r="G62" s="37">
        <v>1075253.6200000001</v>
      </c>
      <c r="H62" s="37">
        <v>0</v>
      </c>
      <c r="I62" s="37">
        <v>0</v>
      </c>
      <c r="J62" s="37">
        <v>0</v>
      </c>
      <c r="K62" s="37">
        <v>1230850.46</v>
      </c>
      <c r="L62" s="37">
        <v>0</v>
      </c>
      <c r="M62" s="38">
        <v>0</v>
      </c>
      <c r="N62" s="38"/>
      <c r="O62" s="37"/>
      <c r="P62" s="37"/>
    </row>
    <row r="63" spans="1:16" x14ac:dyDescent="0.25">
      <c r="A63" s="31" t="s">
        <v>61</v>
      </c>
      <c r="B63" s="83">
        <v>0</v>
      </c>
      <c r="C63" s="83">
        <v>0</v>
      </c>
      <c r="D63" s="37">
        <f>+E63+F63+G63+H63+I63+J63+K63+L63+M63+N63+O63+P63</f>
        <v>0</v>
      </c>
      <c r="E63" s="39"/>
      <c r="F63" s="48"/>
      <c r="G63" s="48"/>
      <c r="H63" s="48"/>
      <c r="I63" s="44"/>
      <c r="J63" s="45"/>
      <c r="K63" s="45"/>
      <c r="L63" s="45">
        <v>0</v>
      </c>
      <c r="M63" s="45">
        <v>0</v>
      </c>
      <c r="N63" s="45"/>
      <c r="O63" s="45"/>
      <c r="P63" s="40"/>
    </row>
    <row r="64" spans="1:16" x14ac:dyDescent="0.25">
      <c r="A64" s="31" t="s">
        <v>62</v>
      </c>
      <c r="B64" s="83">
        <v>0</v>
      </c>
      <c r="C64" s="83">
        <v>0</v>
      </c>
      <c r="D64" s="37">
        <f>+E64+F64+G64+H64+I64+J64+K64+L64+M64+N64+O64+P64</f>
        <v>0</v>
      </c>
      <c r="E64" s="39">
        <v>0</v>
      </c>
      <c r="F64" s="39">
        <v>0</v>
      </c>
      <c r="G64" s="39">
        <v>0</v>
      </c>
      <c r="H64" s="39">
        <v>0</v>
      </c>
      <c r="I64" s="44">
        <v>0</v>
      </c>
      <c r="J64" s="45">
        <v>0</v>
      </c>
      <c r="K64" s="45">
        <v>0</v>
      </c>
      <c r="L64" s="45">
        <v>0</v>
      </c>
      <c r="M64" s="45">
        <v>0</v>
      </c>
      <c r="N64" s="45"/>
      <c r="O64" s="45"/>
      <c r="P64" s="49"/>
    </row>
    <row r="65" spans="1:16" ht="25.5" x14ac:dyDescent="0.25">
      <c r="A65" s="31" t="s">
        <v>63</v>
      </c>
      <c r="B65" s="83">
        <v>0</v>
      </c>
      <c r="C65" s="83">
        <v>0</v>
      </c>
      <c r="D65" s="37">
        <f>+E65+F65+G65+H65+I65+J65+K65+L65+M65+N65+O65+P65</f>
        <v>0</v>
      </c>
      <c r="E65" s="39">
        <v>0</v>
      </c>
      <c r="F65" s="39">
        <v>0</v>
      </c>
      <c r="G65" s="39">
        <v>0</v>
      </c>
      <c r="H65" s="39">
        <v>0</v>
      </c>
      <c r="I65" s="44">
        <v>0</v>
      </c>
      <c r="J65" s="45">
        <v>0</v>
      </c>
      <c r="K65" s="45">
        <v>0</v>
      </c>
      <c r="L65" s="45">
        <v>0</v>
      </c>
      <c r="M65" s="45">
        <v>0</v>
      </c>
      <c r="N65" s="45"/>
      <c r="O65" s="45"/>
      <c r="P65" s="49"/>
    </row>
    <row r="66" spans="1:16" x14ac:dyDescent="0.25">
      <c r="A66" s="30" t="s">
        <v>64</v>
      </c>
      <c r="B66" s="76">
        <f>+B67+B68</f>
        <v>0</v>
      </c>
      <c r="C66" s="68">
        <f>+C67+C68</f>
        <v>0</v>
      </c>
      <c r="D66" s="37">
        <f>+E66+F66+G66+H66+I66+J66+K66+L66+M66+N66</f>
        <v>0</v>
      </c>
      <c r="E66" s="39">
        <v>0</v>
      </c>
      <c r="F66" s="39">
        <v>0</v>
      </c>
      <c r="G66" s="39">
        <v>0</v>
      </c>
      <c r="H66" s="39">
        <v>0</v>
      </c>
      <c r="I66" s="44">
        <v>0</v>
      </c>
      <c r="J66" s="45">
        <v>0</v>
      </c>
      <c r="K66" s="45">
        <v>0</v>
      </c>
      <c r="L66" s="45">
        <v>0</v>
      </c>
      <c r="M66" s="45"/>
      <c r="N66" s="45"/>
      <c r="O66" s="45"/>
      <c r="P66" s="49"/>
    </row>
    <row r="67" spans="1:16" x14ac:dyDescent="0.25">
      <c r="A67" s="31" t="s">
        <v>65</v>
      </c>
      <c r="B67" s="84">
        <v>0</v>
      </c>
      <c r="C67" s="83">
        <v>0</v>
      </c>
      <c r="D67" s="37">
        <f>+E67+F67+G67+H67+I67+J67+K67+L67+M67+N67</f>
        <v>0</v>
      </c>
      <c r="E67" s="39">
        <v>0</v>
      </c>
      <c r="F67" s="39">
        <v>0</v>
      </c>
      <c r="G67" s="39">
        <v>0</v>
      </c>
      <c r="H67" s="39">
        <v>0</v>
      </c>
      <c r="I67" s="44">
        <v>0</v>
      </c>
      <c r="J67" s="45">
        <v>0</v>
      </c>
      <c r="K67" s="45">
        <v>0</v>
      </c>
      <c r="L67" s="45">
        <v>0</v>
      </c>
      <c r="M67" s="45">
        <v>0</v>
      </c>
      <c r="N67" s="45"/>
      <c r="O67" s="45"/>
      <c r="P67" s="50"/>
    </row>
    <row r="68" spans="1:16" x14ac:dyDescent="0.25">
      <c r="A68" s="31" t="s">
        <v>66</v>
      </c>
      <c r="B68" s="84">
        <v>0</v>
      </c>
      <c r="C68" s="83">
        <v>0</v>
      </c>
      <c r="D68" s="37">
        <f>+E68+F68+G68+H68+I68+J68+K68+L68+M68+N68</f>
        <v>0</v>
      </c>
      <c r="E68" s="39">
        <v>0</v>
      </c>
      <c r="F68" s="39">
        <v>0</v>
      </c>
      <c r="G68" s="39">
        <v>0</v>
      </c>
      <c r="H68" s="39">
        <v>0</v>
      </c>
      <c r="I68" s="44">
        <v>0</v>
      </c>
      <c r="J68" s="45">
        <v>0</v>
      </c>
      <c r="K68" s="45">
        <v>0</v>
      </c>
      <c r="L68" s="45">
        <v>0</v>
      </c>
      <c r="M68" s="44">
        <v>0</v>
      </c>
      <c r="N68" s="45"/>
      <c r="O68" s="45"/>
      <c r="P68" s="51"/>
    </row>
    <row r="69" spans="1:16" x14ac:dyDescent="0.25">
      <c r="A69" s="30" t="s">
        <v>67</v>
      </c>
      <c r="B69" s="85">
        <f>+B70+B71+B72</f>
        <v>0</v>
      </c>
      <c r="C69" s="85">
        <f>+C70+C71+C72</f>
        <v>0</v>
      </c>
      <c r="D69" s="37">
        <f>+E69+F69+G69+H69+I69+J69+K69+L69+M69+N69</f>
        <v>0</v>
      </c>
      <c r="E69" s="39">
        <v>0</v>
      </c>
      <c r="F69" s="39">
        <v>0</v>
      </c>
      <c r="G69" s="39">
        <v>0</v>
      </c>
      <c r="H69" s="39">
        <v>0</v>
      </c>
      <c r="I69" s="44">
        <v>0</v>
      </c>
      <c r="J69" s="45">
        <v>0</v>
      </c>
      <c r="K69" s="45">
        <v>0</v>
      </c>
      <c r="L69" s="45"/>
      <c r="M69" s="44"/>
      <c r="N69" s="45"/>
      <c r="O69" s="45"/>
      <c r="P69" s="40"/>
    </row>
    <row r="70" spans="1:16" x14ac:dyDescent="0.25">
      <c r="A70" s="31" t="s">
        <v>68</v>
      </c>
      <c r="B70" s="83">
        <v>0</v>
      </c>
      <c r="C70" s="83">
        <v>0</v>
      </c>
      <c r="D70" s="37">
        <f>+E70+F70+G70+H70+I70+J70+K70+L70+M70+N70</f>
        <v>0</v>
      </c>
      <c r="E70" s="39">
        <v>0</v>
      </c>
      <c r="F70" s="39">
        <v>0</v>
      </c>
      <c r="G70" s="39">
        <v>0</v>
      </c>
      <c r="H70" s="39">
        <v>0</v>
      </c>
      <c r="I70" s="44">
        <v>0</v>
      </c>
      <c r="J70" s="45">
        <v>0</v>
      </c>
      <c r="K70" s="45">
        <v>0</v>
      </c>
      <c r="L70" s="45">
        <v>0</v>
      </c>
      <c r="M70" s="45">
        <v>0</v>
      </c>
      <c r="N70" s="45"/>
      <c r="O70" s="45"/>
      <c r="P70" s="49"/>
    </row>
    <row r="71" spans="1:16" x14ac:dyDescent="0.25">
      <c r="A71" s="31" t="s">
        <v>69</v>
      </c>
      <c r="B71" s="83">
        <v>0</v>
      </c>
      <c r="C71" s="83">
        <v>0</v>
      </c>
      <c r="D71" s="37">
        <f>+E71+F71+G71+H71+I71+J71+K71+L71+M71+N71+O71+P71</f>
        <v>0</v>
      </c>
      <c r="E71" s="39">
        <v>0</v>
      </c>
      <c r="F71" s="39">
        <v>0</v>
      </c>
      <c r="G71" s="39">
        <v>0</v>
      </c>
      <c r="H71" s="39">
        <v>0</v>
      </c>
      <c r="I71" s="44">
        <v>0</v>
      </c>
      <c r="J71" s="45">
        <v>0</v>
      </c>
      <c r="K71" s="45">
        <v>0</v>
      </c>
      <c r="L71" s="45">
        <v>0</v>
      </c>
      <c r="M71" s="45">
        <v>0</v>
      </c>
      <c r="N71" s="45"/>
      <c r="O71" s="45"/>
      <c r="P71" s="40"/>
    </row>
    <row r="72" spans="1:16" x14ac:dyDescent="0.25">
      <c r="A72" s="31" t="s">
        <v>70</v>
      </c>
      <c r="B72" s="83">
        <v>0</v>
      </c>
      <c r="C72" s="83">
        <v>0</v>
      </c>
      <c r="D72" s="37">
        <f>+E72+F72+G72+H72+I72+J72+K72+L72+M72+N72+O72+P72</f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45">
        <v>0</v>
      </c>
      <c r="K72" s="45">
        <v>0</v>
      </c>
      <c r="L72" s="45">
        <v>0</v>
      </c>
      <c r="M72" s="45">
        <v>0</v>
      </c>
      <c r="N72" s="45"/>
      <c r="O72" s="45"/>
      <c r="P72" s="40"/>
    </row>
    <row r="73" spans="1:16" x14ac:dyDescent="0.25">
      <c r="A73" s="29" t="s">
        <v>35</v>
      </c>
      <c r="B73" s="77">
        <f>B69+B66+B61+B51+B43+B35+B15+B9+B25</f>
        <v>14299616525</v>
      </c>
      <c r="C73" s="69">
        <f>C69+C66+C61+C51+C43+C35+C15+C9+C25</f>
        <v>0</v>
      </c>
      <c r="D73" s="25">
        <f>D69+D66+D61+D51+D43+D35+D15+D9+D25</f>
        <v>6980559178.5800009</v>
      </c>
      <c r="E73" s="25">
        <f>E69+E66+E61+E51+E43+E35+E15+E9</f>
        <v>788877728.64999998</v>
      </c>
      <c r="F73" s="25">
        <f t="shared" ref="F73:P73" si="14">F69+F66+F61+F51+F43+F35+F15+F9+F25</f>
        <v>892880452.38999999</v>
      </c>
      <c r="G73" s="25">
        <f t="shared" si="14"/>
        <v>1213041074.8799999</v>
      </c>
      <c r="H73" s="25">
        <f t="shared" si="14"/>
        <v>1054424989.7</v>
      </c>
      <c r="I73" s="25">
        <f t="shared" si="14"/>
        <v>896048066.74000001</v>
      </c>
      <c r="J73" s="25">
        <f t="shared" si="14"/>
        <v>981776342.56999993</v>
      </c>
      <c r="K73" s="25">
        <f t="shared" si="14"/>
        <v>1153510523.6499999</v>
      </c>
      <c r="L73" s="25">
        <f t="shared" si="14"/>
        <v>0</v>
      </c>
      <c r="M73" s="25">
        <f t="shared" si="14"/>
        <v>0</v>
      </c>
      <c r="N73" s="25">
        <f t="shared" si="14"/>
        <v>0</v>
      </c>
      <c r="O73" s="25">
        <f t="shared" si="14"/>
        <v>0</v>
      </c>
      <c r="P73" s="25">
        <f t="shared" si="14"/>
        <v>0</v>
      </c>
    </row>
    <row r="74" spans="1:16" x14ac:dyDescent="0.25">
      <c r="A74" s="33"/>
      <c r="B74" s="78"/>
      <c r="C74" s="70"/>
      <c r="D74" s="39"/>
      <c r="E74" s="39"/>
      <c r="F74" s="41"/>
      <c r="G74" s="41"/>
      <c r="H74" s="41"/>
      <c r="I74" s="41"/>
      <c r="J74" s="41"/>
      <c r="K74" s="41"/>
      <c r="L74" s="41"/>
      <c r="M74" s="38"/>
      <c r="N74" s="38"/>
      <c r="O74" s="38"/>
      <c r="P74" s="40"/>
    </row>
    <row r="75" spans="1:16" x14ac:dyDescent="0.25">
      <c r="A75" s="34" t="s">
        <v>71</v>
      </c>
      <c r="B75" s="79"/>
      <c r="C75" s="71"/>
      <c r="D75" s="52"/>
      <c r="E75" s="52"/>
      <c r="F75" s="52"/>
      <c r="G75" s="52"/>
      <c r="H75" s="52"/>
      <c r="I75" s="52"/>
      <c r="J75" s="52"/>
      <c r="K75" s="52"/>
      <c r="L75" s="52"/>
      <c r="M75" s="53"/>
      <c r="N75" s="53"/>
      <c r="O75" s="53"/>
      <c r="P75" s="53"/>
    </row>
    <row r="76" spans="1:16" x14ac:dyDescent="0.25">
      <c r="A76" s="30" t="s">
        <v>72</v>
      </c>
      <c r="B76" s="75">
        <f>+B77+B78</f>
        <v>0</v>
      </c>
      <c r="C76" s="67">
        <f>+C77+C78</f>
        <v>0</v>
      </c>
      <c r="D76" s="37">
        <f>+D77+D78</f>
        <v>0</v>
      </c>
      <c r="E76" s="37">
        <f>+E77+E78</f>
        <v>0</v>
      </c>
      <c r="F76" s="37">
        <f>+F77+F78</f>
        <v>0</v>
      </c>
      <c r="G76" s="37">
        <f t="shared" ref="G76:J76" si="15">+G77+G78</f>
        <v>0</v>
      </c>
      <c r="H76" s="37">
        <f t="shared" si="15"/>
        <v>0</v>
      </c>
      <c r="I76" s="37">
        <f t="shared" si="15"/>
        <v>0</v>
      </c>
      <c r="J76" s="37">
        <f t="shared" si="15"/>
        <v>0</v>
      </c>
      <c r="K76" s="37">
        <f>+K77+K78</f>
        <v>0</v>
      </c>
      <c r="L76" s="37"/>
      <c r="M76" s="37"/>
      <c r="N76" s="37"/>
      <c r="O76" s="37"/>
      <c r="P76" s="40"/>
    </row>
    <row r="77" spans="1:16" x14ac:dyDescent="0.25">
      <c r="A77" s="31" t="s">
        <v>73</v>
      </c>
      <c r="B77" s="83">
        <v>0</v>
      </c>
      <c r="C77" s="83">
        <v>0</v>
      </c>
      <c r="D77" s="37">
        <v>0</v>
      </c>
      <c r="E77" s="39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/>
      <c r="M77" s="37"/>
      <c r="N77" s="37"/>
      <c r="O77" s="37"/>
      <c r="P77" s="40"/>
    </row>
    <row r="78" spans="1:16" x14ac:dyDescent="0.25">
      <c r="A78" s="31" t="s">
        <v>74</v>
      </c>
      <c r="B78" s="83">
        <v>0</v>
      </c>
      <c r="C78" s="83">
        <v>0</v>
      </c>
      <c r="D78" s="57">
        <v>0</v>
      </c>
      <c r="E78" s="58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/>
      <c r="M78" s="57"/>
      <c r="N78" s="57"/>
      <c r="O78" s="57"/>
      <c r="P78" s="7"/>
    </row>
    <row r="79" spans="1:16" x14ac:dyDescent="0.25">
      <c r="A79" s="30" t="s">
        <v>75</v>
      </c>
      <c r="B79" s="75">
        <f>+B80+B81</f>
        <v>0</v>
      </c>
      <c r="C79" s="67">
        <f>+C80+C81</f>
        <v>0</v>
      </c>
      <c r="D79" s="54">
        <f>+D80+D81+D82+D83</f>
        <v>0</v>
      </c>
      <c r="E79" s="54">
        <f t="shared" ref="E79:P79" si="16">+E80+E81+E82+E83</f>
        <v>0</v>
      </c>
      <c r="F79" s="54">
        <f t="shared" si="16"/>
        <v>0</v>
      </c>
      <c r="G79" s="54">
        <f t="shared" si="16"/>
        <v>0</v>
      </c>
      <c r="H79" s="54">
        <f t="shared" si="16"/>
        <v>0</v>
      </c>
      <c r="I79" s="54">
        <f t="shared" si="16"/>
        <v>0</v>
      </c>
      <c r="J79" s="54">
        <f t="shared" si="16"/>
        <v>0</v>
      </c>
      <c r="K79" s="54">
        <f t="shared" si="16"/>
        <v>0</v>
      </c>
      <c r="L79" s="54">
        <f t="shared" si="16"/>
        <v>0</v>
      </c>
      <c r="M79" s="54">
        <f t="shared" si="16"/>
        <v>0</v>
      </c>
      <c r="N79" s="54">
        <f t="shared" si="16"/>
        <v>0</v>
      </c>
      <c r="O79" s="54">
        <f t="shared" si="16"/>
        <v>0</v>
      </c>
      <c r="P79" s="54">
        <f t="shared" si="16"/>
        <v>0</v>
      </c>
    </row>
    <row r="80" spans="1:16" x14ac:dyDescent="0.25">
      <c r="A80" s="31" t="s">
        <v>76</v>
      </c>
      <c r="B80" s="83">
        <v>0</v>
      </c>
      <c r="C80" s="83">
        <v>0</v>
      </c>
      <c r="D80" s="37">
        <f>+E80+F80+G80+H80+I80+J80+K80+L80+M80+N80+O80+P80</f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/>
      <c r="M80" s="38"/>
      <c r="N80" s="38"/>
      <c r="O80" s="38"/>
      <c r="P80" s="37"/>
    </row>
    <row r="81" spans="1:16" x14ac:dyDescent="0.25">
      <c r="A81" s="31" t="s">
        <v>77</v>
      </c>
      <c r="B81" s="83">
        <v>0</v>
      </c>
      <c r="C81" s="83">
        <v>0</v>
      </c>
      <c r="D81" s="37">
        <f>+E81+F81+G81+H81+I81+J81+K81+L81+M81+N81+O81+P81</f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/>
      <c r="M81" s="37"/>
      <c r="N81" s="38"/>
      <c r="O81" s="38"/>
      <c r="P81" s="40"/>
    </row>
    <row r="82" spans="1:16" x14ac:dyDescent="0.25">
      <c r="A82" s="30" t="s">
        <v>78</v>
      </c>
      <c r="B82" s="75">
        <f>+B83</f>
        <v>0</v>
      </c>
      <c r="C82" s="67">
        <f t="shared" ref="C82:K82" si="17">+C83</f>
        <v>0</v>
      </c>
      <c r="D82" s="67">
        <f t="shared" si="17"/>
        <v>0</v>
      </c>
      <c r="E82" s="67">
        <f t="shared" si="17"/>
        <v>0</v>
      </c>
      <c r="F82" s="67">
        <f t="shared" si="17"/>
        <v>0</v>
      </c>
      <c r="G82" s="67">
        <f t="shared" si="17"/>
        <v>0</v>
      </c>
      <c r="H82" s="67">
        <f t="shared" si="17"/>
        <v>0</v>
      </c>
      <c r="I82" s="67">
        <f t="shared" si="17"/>
        <v>0</v>
      </c>
      <c r="J82" s="67">
        <f t="shared" si="17"/>
        <v>0</v>
      </c>
      <c r="K82" s="67">
        <f t="shared" si="17"/>
        <v>0</v>
      </c>
      <c r="L82" s="37"/>
      <c r="M82" s="37"/>
      <c r="N82" s="38"/>
      <c r="O82" s="38"/>
      <c r="P82" s="40"/>
    </row>
    <row r="83" spans="1:16" x14ac:dyDescent="0.25">
      <c r="A83" s="31" t="s">
        <v>79</v>
      </c>
      <c r="B83" s="83">
        <v>0</v>
      </c>
      <c r="C83" s="83">
        <v>0</v>
      </c>
      <c r="D83" s="37">
        <f>+E83+F83+G83+H83+I83+J83+K83</f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/>
      <c r="M83" s="37"/>
      <c r="N83" s="38"/>
      <c r="O83" s="38"/>
      <c r="P83" s="40"/>
    </row>
    <row r="84" spans="1:16" x14ac:dyDescent="0.25">
      <c r="A84" s="29">
        <v>3219</v>
      </c>
      <c r="B84" s="80">
        <f t="shared" ref="B84:C84" si="18">+B82+B79</f>
        <v>0</v>
      </c>
      <c r="C84" s="72">
        <f t="shared" si="18"/>
        <v>0</v>
      </c>
      <c r="D84" s="23">
        <f>+D82+D79</f>
        <v>0</v>
      </c>
      <c r="E84" s="23">
        <f t="shared" ref="E84:P84" si="19">+E82+E79+E76</f>
        <v>0</v>
      </c>
      <c r="F84" s="23">
        <f t="shared" si="19"/>
        <v>0</v>
      </c>
      <c r="G84" s="23">
        <f t="shared" si="19"/>
        <v>0</v>
      </c>
      <c r="H84" s="23">
        <f t="shared" si="19"/>
        <v>0</v>
      </c>
      <c r="I84" s="23">
        <f t="shared" si="19"/>
        <v>0</v>
      </c>
      <c r="J84" s="23">
        <f t="shared" si="19"/>
        <v>0</v>
      </c>
      <c r="K84" s="23">
        <f t="shared" si="19"/>
        <v>0</v>
      </c>
      <c r="L84" s="23">
        <f t="shared" si="19"/>
        <v>0</v>
      </c>
      <c r="M84" s="23">
        <f t="shared" si="19"/>
        <v>0</v>
      </c>
      <c r="N84" s="23">
        <f t="shared" si="19"/>
        <v>0</v>
      </c>
      <c r="O84" s="23">
        <f t="shared" si="19"/>
        <v>0</v>
      </c>
      <c r="P84" s="23">
        <f t="shared" si="19"/>
        <v>0</v>
      </c>
    </row>
    <row r="85" spans="1:16" x14ac:dyDescent="0.25">
      <c r="A85" s="32"/>
      <c r="B85" s="81"/>
      <c r="C85" s="73"/>
      <c r="D85" s="41"/>
      <c r="E85" s="41"/>
      <c r="F85" s="41"/>
      <c r="G85" s="41"/>
      <c r="H85" s="41"/>
      <c r="I85" s="41"/>
      <c r="J85" s="41"/>
      <c r="K85" s="41"/>
      <c r="L85" s="41"/>
      <c r="M85" s="38"/>
      <c r="N85" s="38"/>
      <c r="O85" s="38"/>
      <c r="P85" s="40"/>
    </row>
    <row r="86" spans="1:16" x14ac:dyDescent="0.25">
      <c r="A86" s="35" t="s">
        <v>80</v>
      </c>
      <c r="B86" s="65">
        <f t="shared" ref="B86:C86" si="20">+B84+B73</f>
        <v>14299616525</v>
      </c>
      <c r="C86" s="65">
        <f t="shared" si="20"/>
        <v>0</v>
      </c>
      <c r="D86" s="59">
        <f>+D84+D73</f>
        <v>6980559178.5800009</v>
      </c>
      <c r="E86" s="59">
        <f t="shared" ref="E86:P86" si="21">+E84+E73</f>
        <v>788877728.64999998</v>
      </c>
      <c r="F86" s="59">
        <f t="shared" si="21"/>
        <v>892880452.38999999</v>
      </c>
      <c r="G86" s="59">
        <f t="shared" si="21"/>
        <v>1213041074.8799999</v>
      </c>
      <c r="H86" s="59">
        <f t="shared" si="21"/>
        <v>1054424989.7</v>
      </c>
      <c r="I86" s="59">
        <f t="shared" si="21"/>
        <v>896048066.74000001</v>
      </c>
      <c r="J86" s="59">
        <f t="shared" si="21"/>
        <v>981776342.56999993</v>
      </c>
      <c r="K86" s="59">
        <f t="shared" si="21"/>
        <v>1153510523.6499999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0</v>
      </c>
      <c r="P86" s="59">
        <f t="shared" si="21"/>
        <v>0</v>
      </c>
    </row>
    <row r="87" spans="1:16" ht="16.5" x14ac:dyDescent="0.3">
      <c r="D87" s="15"/>
      <c r="E87" s="15"/>
      <c r="F87" s="15"/>
      <c r="G87" s="15"/>
      <c r="H87" s="9"/>
      <c r="I87" s="9"/>
      <c r="J87" s="9"/>
      <c r="K87" s="24"/>
      <c r="L87" s="9"/>
      <c r="M87" s="8"/>
      <c r="N87" s="10"/>
      <c r="O87" s="10"/>
    </row>
    <row r="88" spans="1:16" ht="16.5" x14ac:dyDescent="0.3">
      <c r="D88" s="16"/>
      <c r="E88" s="15"/>
      <c r="F88" s="15"/>
      <c r="G88" s="15"/>
      <c r="H88" s="9"/>
      <c r="I88" s="9"/>
      <c r="J88" s="9"/>
      <c r="K88" s="24"/>
      <c r="L88" s="8"/>
      <c r="M88" s="8"/>
      <c r="N88" s="10"/>
      <c r="O88" s="10"/>
    </row>
    <row r="89" spans="1:16" ht="15" customHeight="1" x14ac:dyDescent="0.3">
      <c r="D89" s="15"/>
      <c r="E89" s="15"/>
      <c r="F89" s="15"/>
      <c r="G89" s="15"/>
      <c r="H89" s="9"/>
      <c r="I89" s="9"/>
      <c r="J89" s="9"/>
      <c r="K89" s="27"/>
      <c r="L89" s="10"/>
      <c r="M89" s="10"/>
      <c r="N89" s="10"/>
      <c r="O89" s="10"/>
    </row>
    <row r="90" spans="1:16" ht="16.5" x14ac:dyDescent="0.3">
      <c r="A90" s="15" t="s">
        <v>93</v>
      </c>
      <c r="B90" s="15"/>
      <c r="C90" s="15"/>
      <c r="D90" s="15"/>
      <c r="E90" s="15"/>
      <c r="F90" s="15"/>
      <c r="G90" s="15"/>
      <c r="H90" s="9"/>
      <c r="I90" s="9"/>
      <c r="J90" s="9"/>
      <c r="K90" s="27"/>
      <c r="L90" s="10"/>
      <c r="M90" s="10"/>
      <c r="N90" s="10"/>
      <c r="O90" s="10"/>
    </row>
    <row r="91" spans="1:16" ht="16.5" x14ac:dyDescent="0.3">
      <c r="A91" s="15" t="s">
        <v>111</v>
      </c>
      <c r="B91" s="15"/>
      <c r="C91" s="15"/>
      <c r="D91" s="15"/>
      <c r="E91" s="15"/>
      <c r="F91" s="15"/>
      <c r="G91" s="15"/>
      <c r="H91" s="9"/>
      <c r="I91" s="9"/>
      <c r="J91" s="9"/>
      <c r="K91" s="27"/>
      <c r="L91" s="10"/>
      <c r="M91" s="10"/>
      <c r="N91" s="10"/>
      <c r="O91" s="10"/>
    </row>
    <row r="92" spans="1:16" ht="16.5" x14ac:dyDescent="0.3">
      <c r="A92" s="15" t="s">
        <v>112</v>
      </c>
      <c r="B92" s="15"/>
      <c r="C92" s="15"/>
      <c r="D92" s="15"/>
      <c r="E92" s="17"/>
      <c r="F92" s="15"/>
      <c r="G92" s="15"/>
      <c r="H92" s="9"/>
      <c r="I92" s="9"/>
      <c r="J92" s="9"/>
      <c r="K92" s="27"/>
      <c r="L92" s="28"/>
      <c r="M92" s="10"/>
      <c r="N92" s="10"/>
      <c r="O92" s="10"/>
    </row>
    <row r="93" spans="1:16" ht="16.5" x14ac:dyDescent="0.3">
      <c r="A93" s="15"/>
      <c r="B93" s="15"/>
      <c r="C93" s="15"/>
      <c r="D93" s="15"/>
      <c r="E93" s="15"/>
      <c r="F93" s="15"/>
      <c r="G93" s="15"/>
      <c r="H93" s="9"/>
      <c r="I93" s="11"/>
      <c r="J93" s="9"/>
      <c r="K93" s="27"/>
      <c r="L93" s="10"/>
      <c r="M93" s="10"/>
      <c r="N93" s="10"/>
      <c r="O93" s="10"/>
    </row>
    <row r="94" spans="1:16" ht="16.5" x14ac:dyDescent="0.3">
      <c r="A94" s="15"/>
      <c r="B94" s="15"/>
      <c r="C94" s="15"/>
      <c r="D94" s="15"/>
      <c r="E94" s="15"/>
      <c r="F94" s="15"/>
      <c r="G94" s="15"/>
      <c r="H94" s="9"/>
      <c r="I94" s="9"/>
      <c r="J94" s="9"/>
      <c r="K94" s="10"/>
      <c r="L94" s="10"/>
      <c r="M94" s="10"/>
      <c r="N94" s="10"/>
      <c r="O94" s="10"/>
    </row>
    <row r="95" spans="1:16" ht="16.5" x14ac:dyDescent="0.3">
      <c r="A95" s="15"/>
      <c r="B95" s="15"/>
      <c r="C95" s="15"/>
      <c r="D95" s="15"/>
      <c r="E95" s="15"/>
      <c r="F95" s="19"/>
      <c r="G95" s="15"/>
      <c r="H95" s="62"/>
      <c r="I95" s="62"/>
      <c r="J95" s="9"/>
      <c r="K95" s="10"/>
      <c r="L95" s="10"/>
      <c r="M95" s="10"/>
      <c r="N95" s="10"/>
      <c r="O95" s="10"/>
    </row>
    <row r="96" spans="1:16" ht="16.5" x14ac:dyDescent="0.3">
      <c r="A96" s="15" t="s">
        <v>94</v>
      </c>
      <c r="B96" s="15"/>
      <c r="C96" s="15"/>
      <c r="D96" s="15"/>
      <c r="E96" s="15"/>
      <c r="F96" s="15"/>
      <c r="G96" s="61"/>
      <c r="H96" s="9"/>
      <c r="I96" s="9"/>
      <c r="J96" s="9"/>
      <c r="K96" s="10"/>
      <c r="L96" s="10"/>
      <c r="M96" s="10"/>
      <c r="N96" s="10"/>
      <c r="O96" s="10"/>
    </row>
    <row r="97" spans="1:15" ht="16.5" x14ac:dyDescent="0.3">
      <c r="A97" s="18" t="s">
        <v>97</v>
      </c>
      <c r="B97" s="18"/>
      <c r="C97" s="18"/>
      <c r="D97" s="15"/>
      <c r="E97" s="15"/>
      <c r="F97" s="19"/>
      <c r="G97" s="26"/>
      <c r="I97" s="9"/>
      <c r="J97" s="9"/>
      <c r="K97" s="10"/>
      <c r="L97" s="10"/>
      <c r="M97" s="10"/>
      <c r="N97" s="10"/>
      <c r="O97" s="10"/>
    </row>
    <row r="98" spans="1:15" ht="16.5" x14ac:dyDescent="0.3">
      <c r="A98" s="18" t="s">
        <v>98</v>
      </c>
      <c r="B98" s="18"/>
      <c r="C98" s="18"/>
      <c r="D98" s="15"/>
      <c r="E98" s="15"/>
      <c r="F98" s="15"/>
      <c r="G98" s="15"/>
      <c r="I98" s="9"/>
      <c r="J98" s="9"/>
      <c r="K98" s="10"/>
      <c r="L98" s="10"/>
      <c r="M98" s="10"/>
      <c r="N98" s="10"/>
      <c r="O98" s="10"/>
    </row>
    <row r="99" spans="1:15" ht="16.5" x14ac:dyDescent="0.3">
      <c r="A99" s="15"/>
      <c r="B99" s="15"/>
      <c r="C99" s="15"/>
      <c r="D99" s="15"/>
      <c r="E99" s="15"/>
      <c r="F99" s="19"/>
      <c r="G99" s="15"/>
      <c r="I99" s="9"/>
      <c r="J99" s="9"/>
      <c r="K99" s="10"/>
      <c r="L99" s="10"/>
      <c r="M99" s="10"/>
      <c r="N99" s="10"/>
      <c r="O99" s="10"/>
    </row>
    <row r="100" spans="1:15" ht="16.5" x14ac:dyDescent="0.3">
      <c r="A100" s="15"/>
      <c r="B100" s="15"/>
      <c r="C100" s="15"/>
      <c r="D100" s="15"/>
      <c r="E100" s="15"/>
      <c r="F100" s="15"/>
      <c r="G100" s="4"/>
      <c r="H100" s="9"/>
      <c r="I100" s="9"/>
      <c r="J100" s="9"/>
      <c r="K100" s="10"/>
      <c r="L100" s="28"/>
      <c r="M100" s="10"/>
      <c r="N100" s="10"/>
      <c r="O100" s="10"/>
    </row>
    <row r="101" spans="1:15" ht="16.5" x14ac:dyDescent="0.3">
      <c r="A101" s="15" t="s">
        <v>95</v>
      </c>
      <c r="B101" s="15"/>
      <c r="C101" s="15"/>
      <c r="D101" s="15"/>
      <c r="E101" s="15"/>
      <c r="F101" s="15"/>
      <c r="G101" s="15"/>
      <c r="H101" s="9"/>
      <c r="I101" s="9"/>
      <c r="J101" s="9"/>
      <c r="K101" s="10"/>
      <c r="L101" s="10"/>
      <c r="M101" s="10"/>
      <c r="N101" s="10"/>
      <c r="O101" s="10"/>
    </row>
    <row r="102" spans="1:15" ht="16.5" x14ac:dyDescent="0.3">
      <c r="A102" s="18" t="s">
        <v>110</v>
      </c>
      <c r="B102" s="18"/>
      <c r="C102" s="18"/>
      <c r="D102" s="15"/>
      <c r="E102" s="15"/>
      <c r="F102" s="15"/>
      <c r="G102" s="15"/>
      <c r="H102" s="10"/>
      <c r="I102" s="10"/>
      <c r="J102" s="10"/>
      <c r="K102" s="10"/>
      <c r="L102" s="28"/>
      <c r="M102" s="10"/>
      <c r="N102" s="10"/>
      <c r="O102" s="10"/>
    </row>
    <row r="103" spans="1:15" ht="16.5" x14ac:dyDescent="0.3">
      <c r="A103" s="18" t="s">
        <v>99</v>
      </c>
      <c r="B103" s="18"/>
      <c r="C103" s="18"/>
      <c r="D103" s="15"/>
      <c r="E103" s="15"/>
      <c r="F103" s="15"/>
      <c r="G103" s="15"/>
      <c r="H103" s="10"/>
      <c r="I103" s="10"/>
      <c r="J103" s="10"/>
      <c r="K103" s="10"/>
      <c r="L103" s="10"/>
      <c r="M103" s="10"/>
      <c r="N103" s="10"/>
      <c r="O103" s="10"/>
    </row>
    <row r="104" spans="1:15" ht="16.5" x14ac:dyDescent="0.3">
      <c r="A104" s="18"/>
      <c r="B104" s="18"/>
      <c r="C104" s="18"/>
      <c r="D104" s="15"/>
      <c r="E104" s="15"/>
      <c r="F104" s="15"/>
      <c r="G104" s="15"/>
      <c r="H104" s="10"/>
      <c r="I104" s="10"/>
      <c r="J104" s="10"/>
      <c r="K104" s="10"/>
      <c r="L104" s="10"/>
      <c r="M104" s="10"/>
      <c r="N104" s="10"/>
      <c r="O104" s="10"/>
    </row>
    <row r="105" spans="1:15" ht="16.5" x14ac:dyDescent="0.3">
      <c r="A105" s="15"/>
      <c r="B105" s="15"/>
      <c r="C105" s="15"/>
      <c r="D105" s="15"/>
      <c r="E105" s="20"/>
      <c r="F105" s="15"/>
      <c r="G105" s="15"/>
      <c r="H105" s="10"/>
      <c r="I105" s="10"/>
      <c r="J105" s="10"/>
      <c r="K105" s="10"/>
      <c r="L105" s="10"/>
      <c r="M105" s="10"/>
      <c r="N105" s="10"/>
      <c r="O105" s="10"/>
    </row>
    <row r="106" spans="1:15" ht="16.5" x14ac:dyDescent="0.3">
      <c r="A106" s="15" t="s">
        <v>96</v>
      </c>
      <c r="B106" s="15"/>
      <c r="C106" s="15"/>
      <c r="D106" s="15"/>
      <c r="E106" s="15"/>
      <c r="F106" s="15"/>
      <c r="G106" s="15"/>
      <c r="H106" s="10"/>
      <c r="I106" s="10"/>
      <c r="J106" s="10"/>
      <c r="K106" s="10"/>
      <c r="L106" s="10"/>
      <c r="M106" s="10"/>
      <c r="N106" s="10"/>
      <c r="O106" s="10"/>
    </row>
    <row r="107" spans="1:15" ht="16.5" x14ac:dyDescent="0.3">
      <c r="A107" s="18" t="s">
        <v>109</v>
      </c>
      <c r="B107" s="18"/>
      <c r="C107" s="18"/>
      <c r="D107" s="9"/>
      <c r="E107" s="9"/>
      <c r="F107" s="9"/>
      <c r="G107" s="9"/>
      <c r="H107" s="10"/>
      <c r="I107" s="10"/>
      <c r="J107" s="10"/>
      <c r="K107" s="10"/>
      <c r="L107" s="10"/>
      <c r="M107" s="10"/>
      <c r="N107" s="10"/>
      <c r="O107" s="10"/>
    </row>
    <row r="108" spans="1:15" ht="16.5" x14ac:dyDescent="0.3">
      <c r="A108" s="18" t="s">
        <v>108</v>
      </c>
      <c r="B108" s="18"/>
      <c r="C108" s="18"/>
      <c r="D108" s="9"/>
      <c r="E108" s="9"/>
      <c r="F108" s="9"/>
      <c r="G108" s="9"/>
      <c r="H108" s="7"/>
      <c r="I108" s="7"/>
      <c r="J108" s="7"/>
      <c r="K108" s="7"/>
      <c r="L108" s="7"/>
    </row>
    <row r="109" spans="1:1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</sheetData>
  <mergeCells count="4">
    <mergeCell ref="A2:K2"/>
    <mergeCell ref="A3:K3"/>
    <mergeCell ref="A4:K4"/>
    <mergeCell ref="A5:K5"/>
  </mergeCells>
  <phoneticPr fontId="8" type="noConversion"/>
  <pageMargins left="0.25" right="0" top="0.41" bottom="0.15748031496063" header="0.45" footer="0.15748031496063"/>
  <pageSetup paperSize="5" scale="6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EJECUCION ENERO-DICIEMBRE-2021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Wendy Heredia</cp:lastModifiedBy>
  <cp:lastPrinted>2021-10-07T17:57:20Z</cp:lastPrinted>
  <dcterms:created xsi:type="dcterms:W3CDTF">2018-04-17T18:57:16Z</dcterms:created>
  <dcterms:modified xsi:type="dcterms:W3CDTF">2021-10-08T19:04:38Z</dcterms:modified>
</cp:coreProperties>
</file>