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cveriguete\Desktop\"/>
    </mc:Choice>
  </mc:AlternateContent>
  <xr:revisionPtr revIDLastSave="0" documentId="13_ncr:1_{BB8B3C50-1A8F-4F2C-838C-F5F1699F89D2}" xr6:coauthVersionLast="45" xr6:coauthVersionMax="45" xr10:uidLastSave="{00000000-0000-0000-0000-000000000000}"/>
  <bookViews>
    <workbookView xWindow="0" yWindow="0" windowWidth="28800" windowHeight="15600" firstSheet="1" activeTab="1" xr2:uid="{00000000-000D-0000-FFFF-FFFF00000000}"/>
  </bookViews>
  <sheets>
    <sheet name="Hoja1" sheetId="4" r:id="rId1"/>
    <sheet name="EJECUCION ENERO-DICIEMBRE-202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6" i="3" l="1"/>
  <c r="N89" i="3" s="1"/>
  <c r="N54" i="3" l="1"/>
  <c r="N46" i="3"/>
  <c r="N12" i="3"/>
  <c r="O12" i="3"/>
  <c r="O11" i="3" s="1"/>
  <c r="P12" i="3"/>
  <c r="P11" i="3" s="1"/>
  <c r="N18" i="3"/>
  <c r="O18" i="3"/>
  <c r="P18" i="3"/>
  <c r="N28" i="3"/>
  <c r="O28" i="3"/>
  <c r="P28" i="3"/>
  <c r="N38" i="3"/>
  <c r="O38" i="3"/>
  <c r="P38" i="3"/>
  <c r="O54" i="3"/>
  <c r="P54" i="3"/>
  <c r="N64" i="3"/>
  <c r="O64" i="3"/>
  <c r="P64" i="3"/>
  <c r="O76" i="3"/>
  <c r="P76" i="3"/>
  <c r="N11" i="3" l="1"/>
  <c r="N82" i="3"/>
  <c r="O82" i="3"/>
  <c r="P82" i="3"/>
  <c r="N87" i="3"/>
  <c r="O87" i="3"/>
  <c r="P87" i="3"/>
  <c r="F46" i="3"/>
  <c r="G46" i="3"/>
  <c r="H46" i="3"/>
  <c r="I46" i="3"/>
  <c r="J46" i="3"/>
  <c r="K46" i="3"/>
  <c r="L46" i="3"/>
  <c r="M46" i="3"/>
  <c r="D36" i="3"/>
  <c r="B38" i="3"/>
  <c r="C79" i="3"/>
  <c r="B79" i="3"/>
  <c r="C54" i="3"/>
  <c r="B54" i="3"/>
  <c r="C38" i="3"/>
  <c r="C28" i="3"/>
  <c r="B28" i="3"/>
  <c r="C18" i="3"/>
  <c r="B18" i="3"/>
  <c r="C12" i="3"/>
  <c r="B12" i="3"/>
  <c r="D27" i="3" l="1"/>
  <c r="D26" i="3"/>
  <c r="D25" i="3"/>
  <c r="D24" i="3"/>
  <c r="D23" i="3"/>
  <c r="D22" i="3"/>
  <c r="D21" i="3"/>
  <c r="D20" i="3"/>
  <c r="D19" i="3"/>
  <c r="P89" i="3" l="1"/>
  <c r="D18" i="3"/>
  <c r="O89" i="3" l="1"/>
  <c r="M66" i="3"/>
  <c r="L66" i="3" s="1"/>
  <c r="K66" i="3" s="1"/>
  <c r="J66" i="3" s="1"/>
  <c r="I66" i="3" s="1"/>
  <c r="H66" i="3" s="1"/>
  <c r="G66" i="3" s="1"/>
  <c r="F66" i="3" s="1"/>
  <c r="E66" i="3" s="1"/>
  <c r="G12" i="3"/>
  <c r="E12" i="3" l="1"/>
  <c r="D65" i="3" l="1"/>
  <c r="D13" i="3" l="1"/>
  <c r="D62" i="3"/>
  <c r="M82" i="3"/>
  <c r="M87" i="3" s="1"/>
  <c r="M64" i="3"/>
  <c r="M54" i="3"/>
  <c r="L54" i="3"/>
  <c r="M38" i="3"/>
  <c r="M28" i="3"/>
  <c r="M18" i="3"/>
  <c r="M12" i="3"/>
  <c r="M76" i="3" l="1"/>
  <c r="M89" i="3" s="1"/>
  <c r="M11" i="3"/>
  <c r="L12" i="3"/>
  <c r="K12" i="3"/>
  <c r="J12" i="3"/>
  <c r="I12" i="3"/>
  <c r="H12" i="3"/>
  <c r="F12" i="3"/>
  <c r="D83" i="3"/>
  <c r="C83" i="3" s="1"/>
  <c r="B83" i="3" s="1"/>
  <c r="D85" i="3"/>
  <c r="C85" i="3" s="1"/>
  <c r="D84" i="3"/>
  <c r="C84" i="3" s="1"/>
  <c r="D75" i="3"/>
  <c r="C75" i="3" s="1"/>
  <c r="B75" i="3" s="1"/>
  <c r="D74" i="3"/>
  <c r="C74" i="3" s="1"/>
  <c r="B74" i="3" s="1"/>
  <c r="D73" i="3"/>
  <c r="C73" i="3" s="1"/>
  <c r="B73" i="3" s="1"/>
  <c r="D72" i="3"/>
  <c r="C72" i="3" s="1"/>
  <c r="B72" i="3" s="1"/>
  <c r="D71" i="3"/>
  <c r="C71" i="3" s="1"/>
  <c r="B71" i="3" s="1"/>
  <c r="D70" i="3"/>
  <c r="C70" i="3" s="1"/>
  <c r="B70" i="3" s="1"/>
  <c r="D69" i="3"/>
  <c r="C69" i="3" s="1"/>
  <c r="B69" i="3" s="1"/>
  <c r="D68" i="3"/>
  <c r="C68" i="3" s="1"/>
  <c r="B68" i="3" s="1"/>
  <c r="D67" i="3"/>
  <c r="C67" i="3" s="1"/>
  <c r="B67" i="3" s="1"/>
  <c r="D66" i="3"/>
  <c r="C66" i="3" s="1"/>
  <c r="D63" i="3"/>
  <c r="D61" i="3"/>
  <c r="D60" i="3"/>
  <c r="D59" i="3"/>
  <c r="D58" i="3"/>
  <c r="D57" i="3"/>
  <c r="D56" i="3"/>
  <c r="D55" i="3"/>
  <c r="D53" i="3"/>
  <c r="C53" i="3" s="1"/>
  <c r="B53" i="3" s="1"/>
  <c r="D52" i="3"/>
  <c r="C52" i="3" s="1"/>
  <c r="B52" i="3" s="1"/>
  <c r="D51" i="3"/>
  <c r="C51" i="3" s="1"/>
  <c r="B51" i="3" s="1"/>
  <c r="D50" i="3"/>
  <c r="C50" i="3" s="1"/>
  <c r="B50" i="3" s="1"/>
  <c r="D49" i="3"/>
  <c r="C49" i="3" s="1"/>
  <c r="B49" i="3" s="1"/>
  <c r="D48" i="3"/>
  <c r="C48" i="3" s="1"/>
  <c r="D47" i="3"/>
  <c r="C47" i="3" s="1"/>
  <c r="B47" i="3" s="1"/>
  <c r="D45" i="3"/>
  <c r="D44" i="3"/>
  <c r="D43" i="3"/>
  <c r="D42" i="3"/>
  <c r="D41" i="3"/>
  <c r="D40" i="3"/>
  <c r="D39" i="3"/>
  <c r="D37" i="3"/>
  <c r="D35" i="3"/>
  <c r="D34" i="3"/>
  <c r="D33" i="3"/>
  <c r="D32" i="3"/>
  <c r="D31" i="3"/>
  <c r="D30" i="3"/>
  <c r="D29" i="3"/>
  <c r="D17" i="3"/>
  <c r="D16" i="3"/>
  <c r="D15" i="3"/>
  <c r="D14" i="3"/>
  <c r="L82" i="3"/>
  <c r="L87" i="3" s="1"/>
  <c r="L64" i="3"/>
  <c r="L38" i="3"/>
  <c r="L28" i="3"/>
  <c r="L18" i="3"/>
  <c r="D12" i="3" l="1"/>
  <c r="B84" i="3"/>
  <c r="B85" i="3"/>
  <c r="B66" i="3"/>
  <c r="B64" i="3" s="1"/>
  <c r="C64" i="3"/>
  <c r="C46" i="3"/>
  <c r="B48" i="3"/>
  <c r="B46" i="3" s="1"/>
  <c r="D38" i="3"/>
  <c r="D54" i="3"/>
  <c r="D28" i="3"/>
  <c r="D64" i="3"/>
  <c r="D46" i="3"/>
  <c r="L76" i="3"/>
  <c r="L89" i="3" s="1"/>
  <c r="L11" i="3"/>
  <c r="B76" i="3" l="1"/>
  <c r="B11" i="3"/>
  <c r="C76" i="3"/>
  <c r="C11" i="3"/>
  <c r="D76" i="3"/>
  <c r="D11" i="3"/>
  <c r="K54" i="3" l="1"/>
  <c r="K82" i="3"/>
  <c r="K87" i="3" s="1"/>
  <c r="K64" i="3"/>
  <c r="K38" i="3"/>
  <c r="K28" i="3"/>
  <c r="K18" i="3"/>
  <c r="K76" i="3" l="1"/>
  <c r="J82" i="3"/>
  <c r="J87" i="3" s="1"/>
  <c r="J64" i="3"/>
  <c r="J54" i="3"/>
  <c r="J38" i="3"/>
  <c r="J28" i="3"/>
  <c r="J18" i="3"/>
  <c r="J11" i="3" l="1"/>
  <c r="J76" i="3"/>
  <c r="J89" i="3" s="1"/>
  <c r="H54" i="3"/>
  <c r="I54" i="3"/>
  <c r="I18" i="3" l="1"/>
  <c r="I82" i="3" l="1"/>
  <c r="I87" i="3" s="1"/>
  <c r="I64" i="3"/>
  <c r="I38" i="3"/>
  <c r="H28" i="3"/>
  <c r="I28" i="3"/>
  <c r="I11" i="3" l="1"/>
  <c r="I76" i="3"/>
  <c r="I89" i="3" s="1"/>
  <c r="H64" i="3" l="1"/>
  <c r="H82" i="3"/>
  <c r="H87" i="3" s="1"/>
  <c r="H38" i="3"/>
  <c r="H18" i="3"/>
  <c r="H11" i="3" l="1"/>
  <c r="H76" i="3"/>
  <c r="H89" i="3" s="1"/>
  <c r="G82" i="3"/>
  <c r="G87" i="3" s="1"/>
  <c r="G64" i="3"/>
  <c r="F64" i="3"/>
  <c r="G54" i="3"/>
  <c r="F54" i="3"/>
  <c r="E54" i="3"/>
  <c r="G38" i="3"/>
  <c r="G28" i="3"/>
  <c r="G18" i="3"/>
  <c r="G11" i="3" l="1"/>
  <c r="G76" i="3"/>
  <c r="G89" i="3" s="1"/>
  <c r="F38" i="3"/>
  <c r="E79" i="3"/>
  <c r="F79" i="3"/>
  <c r="D79" i="3"/>
  <c r="E82" i="3"/>
  <c r="F82" i="3"/>
  <c r="F87" i="3" l="1"/>
  <c r="E87" i="3"/>
  <c r="E28" i="3"/>
  <c r="F28" i="3"/>
  <c r="F18" i="3"/>
  <c r="F76" i="3" l="1"/>
  <c r="F89" i="3" s="1"/>
  <c r="F11" i="3"/>
  <c r="E64" i="3"/>
  <c r="E38" i="3" l="1"/>
  <c r="E46" i="3"/>
  <c r="E18" i="3"/>
  <c r="E11" i="3" l="1"/>
  <c r="K89" i="3"/>
  <c r="K11" i="3"/>
  <c r="E76" i="3"/>
  <c r="D86" i="3" l="1"/>
  <c r="D82" i="3" l="1"/>
  <c r="D87" i="3" s="1"/>
  <c r="D89" i="3" s="1"/>
  <c r="C86" i="3"/>
  <c r="E89" i="3"/>
  <c r="B86" i="3" l="1"/>
  <c r="B82" i="3" s="1"/>
  <c r="B87" i="3" s="1"/>
  <c r="B89" i="3" s="1"/>
  <c r="C82" i="3"/>
  <c r="C87" i="3" s="1"/>
  <c r="C89" i="3" s="1"/>
</calcChain>
</file>

<file path=xl/sharedStrings.xml><?xml version="1.0" encoding="utf-8"?>
<sst xmlns="http://schemas.openxmlformats.org/spreadsheetml/2006/main" count="113" uniqueCount="113">
  <si>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</si>
  <si>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</si>
  <si>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</si>
  <si>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</si>
  <si>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</si>
  <si>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</si>
  <si>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</si>
  <si>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</si>
  <si>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</si>
  <si>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</si>
  <si>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</si>
  <si>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</si>
  <si>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</si>
  <si>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</si>
  <si>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</si>
  <si>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</si>
  <si>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</si>
  <si>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</si>
  <si>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</si>
  <si>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</si>
  <si>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</si>
  <si>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</si>
  <si>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</si>
  <si>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</si>
  <si>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</si>
  <si>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</si>
  <si>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</si>
  <si>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</si>
  <si>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</si>
  <si>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</si>
  <si>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</si>
  <si>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</si>
  <si>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</si>
  <si>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</si>
  <si>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</si>
  <si>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</si>
  <si>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</si>
  <si>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</si>
  <si>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</si>
  <si>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</si>
  <si>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</si>
  <si>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</si>
  <si>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</si>
  <si>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</si>
  <si>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</si>
  <si>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</si>
  <si>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</si>
  <si>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</si>
  <si>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</si>
  <si>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</si>
  <si>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</si>
  <si>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</si>
  <si>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</si>
  <si>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</si>
  <si>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</si>
  <si>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</si>
  <si>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</si>
  <si>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</si>
  <si>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</si>
  <si>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</si>
  <si>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</si>
  <si>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</si>
  <si>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</si>
  <si>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</si>
  <si>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</si>
  <si>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</si>
  <si>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</si>
  <si>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</si>
  <si>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</si>
  <si>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</si>
  <si>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</si>
  <si>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</si>
  <si>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</si>
  <si>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</si>
  <si>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</si>
  <si>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</si>
  <si>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</si>
  <si>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</si>
  <si>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</si>
  <si>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</si>
  <si>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</si>
  <si>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 xml:space="preserve">Enero </t>
  </si>
  <si>
    <t xml:space="preserve">Febrero </t>
  </si>
  <si>
    <t>Marzo</t>
  </si>
  <si>
    <t>Abril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</si>
  <si>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</si>
  <si>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</si>
  <si>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</si>
  <si>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</si>
  <si>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</si>
  <si>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</si>
  <si>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Total </t>
  </si>
  <si>
    <t>MINISTERIO DE EDUCACION SUPERIOR, CIENCIA Y TECNOLOGIA</t>
  </si>
  <si>
    <t>Fuente: [10-20]</t>
  </si>
  <si>
    <t>Preparado por: _____________________</t>
  </si>
  <si>
    <t>Revisado por: ______________________</t>
  </si>
  <si>
    <t>Autorizado por :_____________________</t>
  </si>
  <si>
    <t>Licda. Celeida Veriguete de Sánchez</t>
  </si>
  <si>
    <t>Enc. De Ejecución Presupuestaria</t>
  </si>
  <si>
    <t>Dierctor Financiero</t>
  </si>
  <si>
    <t>Mayo</t>
  </si>
  <si>
    <t xml:space="preserve">Junio </t>
  </si>
  <si>
    <t xml:space="preserve">Julio </t>
  </si>
  <si>
    <t xml:space="preserve">Agosto  </t>
  </si>
  <si>
    <t>Septiembre</t>
  </si>
  <si>
    <t>Octubre</t>
  </si>
  <si>
    <t>Noviembre</t>
  </si>
  <si>
    <t xml:space="preserve">Diciembre </t>
  </si>
  <si>
    <t>Viceministro Administrativo y Financiero</t>
  </si>
  <si>
    <t xml:space="preserve">Licdo. José  Cancel </t>
  </si>
  <si>
    <t>Licdo. Noel Luperón Ramírez</t>
  </si>
  <si>
    <t>Fecha de registro: desde el [01] de [Octubre ]  del [2021]</t>
  </si>
  <si>
    <t>Fecha de imputación: hasta el [31] de [Octubre ] del [2021]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</si>
</sst>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9.5"/>
      <color theme="1"/>
      <name val="Arial Narrow"/>
      <family val="2"/>
    </font>
    <font>
      <sz val="9.5"/>
      <color theme="1"/>
      <name val="Arial Narrow"/>
      <family val="2"/>
    </font>
    <font>
      <b/>
      <sz val="8.5"/>
      <color theme="1"/>
      <name val="Arial Narrow"/>
      <family val="2"/>
    </font>
    <font>
      <b/>
      <sz val="8.5"/>
      <color indexed="8"/>
      <name val="Arial Narrow"/>
      <family val="2"/>
    </font>
    <font>
      <sz val="8.5"/>
      <color indexed="8"/>
      <name val="Arial Narrow"/>
      <family val="2"/>
    </font>
    <font>
      <sz val="8.5"/>
      <color theme="1"/>
      <name val="Arial Narrow"/>
      <family val="2"/>
    </font>
    <font>
      <sz val="8.5"/>
      <color theme="1"/>
      <name val="Calibri"/>
      <family val="2"/>
      <scheme val="minor"/>
    </font>
    <font>
      <sz val="8.5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</cellStyleXfs>
  <cellXfs count="69">
    <xf numFmtId="0" fontId="0" fillId="0" borderId="0" xfId="0"/>
    <xf numFmtId="165" fontId="0" fillId="0" borderId="0" xfId="0" applyNumberFormat="1" applyAlignment="1">
      <alignment vertical="center" wrapText="1"/>
    </xf>
    <xf numFmtId="0" fontId="2" fillId="0" borderId="0" xfId="0" applyFont="1"/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6" fillId="0" borderId="0" xfId="0" applyFont="1"/>
    <xf numFmtId="43" fontId="10" fillId="0" borderId="0" xfId="1" applyFont="1"/>
    <xf numFmtId="0" fontId="10" fillId="0" borderId="0" xfId="0" applyFont="1"/>
    <xf numFmtId="0" fontId="11" fillId="0" borderId="0" xfId="0" applyFont="1"/>
    <xf numFmtId="164" fontId="10" fillId="0" borderId="0" xfId="0" applyNumberFormat="1" applyFont="1"/>
    <xf numFmtId="0" fontId="0" fillId="0" borderId="0" xfId="0" applyAlignment="1"/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/>
    <xf numFmtId="164" fontId="14" fillId="0" borderId="0" xfId="3" applyNumberFormat="1" applyFont="1" applyAlignment="1">
      <alignment horizontal="right"/>
    </xf>
    <xf numFmtId="43" fontId="12" fillId="0" borderId="0" xfId="0" applyNumberFormat="1" applyFont="1"/>
    <xf numFmtId="0" fontId="13" fillId="0" borderId="0" xfId="0" applyFont="1"/>
    <xf numFmtId="164" fontId="12" fillId="0" borderId="0" xfId="0" applyNumberFormat="1" applyFont="1"/>
    <xf numFmtId="165" fontId="12" fillId="0" borderId="0" xfId="0" applyNumberFormat="1" applyFont="1"/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/>
    <xf numFmtId="165" fontId="15" fillId="2" borderId="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7" fillId="0" borderId="0" xfId="0" applyFont="1"/>
    <xf numFmtId="43" fontId="11" fillId="0" borderId="0" xfId="0" applyNumberFormat="1" applyFont="1"/>
    <xf numFmtId="0" fontId="18" fillId="2" borderId="2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 indent="2"/>
    </xf>
    <xf numFmtId="0" fontId="19" fillId="0" borderId="0" xfId="0" applyFont="1"/>
    <xf numFmtId="0" fontId="19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43" fontId="21" fillId="0" borderId="0" xfId="0" applyNumberFormat="1" applyFont="1" applyAlignment="1">
      <alignment horizontal="right"/>
    </xf>
    <xf numFmtId="43" fontId="22" fillId="0" borderId="0" xfId="0" applyNumberFormat="1" applyFont="1" applyAlignment="1">
      <alignment horizontal="right"/>
    </xf>
    <xf numFmtId="43" fontId="23" fillId="0" borderId="0" xfId="1" applyFont="1"/>
    <xf numFmtId="165" fontId="23" fillId="0" borderId="0" xfId="0" applyNumberFormat="1" applyFont="1" applyAlignment="1">
      <alignment vertical="center" wrapText="1"/>
    </xf>
    <xf numFmtId="0" fontId="24" fillId="0" borderId="0" xfId="0" applyFont="1"/>
    <xf numFmtId="0" fontId="23" fillId="0" borderId="0" xfId="0" applyFont="1"/>
    <xf numFmtId="43" fontId="22" fillId="0" borderId="0" xfId="0" applyNumberFormat="1" applyFont="1" applyAlignment="1">
      <alignment horizontal="right" vertical="center"/>
    </xf>
    <xf numFmtId="43" fontId="20" fillId="0" borderId="0" xfId="1" applyFont="1"/>
    <xf numFmtId="43" fontId="24" fillId="0" borderId="0" xfId="1" applyFont="1"/>
    <xf numFmtId="43" fontId="24" fillId="0" borderId="0" xfId="0" applyNumberFormat="1" applyFont="1"/>
    <xf numFmtId="0" fontId="24" fillId="0" borderId="0" xfId="0" applyFont="1" applyBorder="1"/>
    <xf numFmtId="4" fontId="25" fillId="4" borderId="0" xfId="0" applyNumberFormat="1" applyFont="1" applyFill="1" applyBorder="1"/>
    <xf numFmtId="165" fontId="20" fillId="0" borderId="1" xfId="0" applyNumberFormat="1" applyFont="1" applyBorder="1" applyAlignment="1">
      <alignment vertical="center" wrapText="1"/>
    </xf>
    <xf numFmtId="43" fontId="20" fillId="0" borderId="1" xfId="1" applyFont="1" applyBorder="1" applyAlignment="1">
      <alignment vertical="center" wrapText="1"/>
    </xf>
    <xf numFmtId="43" fontId="26" fillId="0" borderId="0" xfId="0" applyNumberFormat="1" applyFont="1" applyAlignment="1">
      <alignment horizontal="right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vertical="center" wrapText="1"/>
    </xf>
    <xf numFmtId="43" fontId="27" fillId="0" borderId="0" xfId="0" applyNumberFormat="1" applyFont="1" applyAlignment="1">
      <alignment horizontal="right"/>
    </xf>
    <xf numFmtId="165" fontId="5" fillId="0" borderId="0" xfId="0" applyNumberFormat="1" applyFont="1" applyAlignment="1">
      <alignment vertical="center" wrapText="1"/>
    </xf>
    <xf numFmtId="43" fontId="4" fillId="3" borderId="0" xfId="1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3" fontId="12" fillId="0" borderId="0" xfId="1" applyFont="1"/>
    <xf numFmtId="43" fontId="10" fillId="0" borderId="0" xfId="0" applyNumberFormat="1" applyFont="1"/>
    <xf numFmtId="0" fontId="18" fillId="5" borderId="0" xfId="0" applyFont="1" applyFill="1" applyBorder="1" applyAlignment="1">
      <alignment vertical="top" wrapText="1"/>
    </xf>
    <xf numFmtId="0" fontId="12" fillId="0" borderId="0" xfId="0" applyFont="1" applyAlignment="1">
      <alignment horizontal="center"/>
    </xf>
    <xf numFmtId="0" fontId="23" fillId="0" borderId="0" xfId="0" applyFont="1" applyAlignment="1">
      <alignment horizontal="left" vertical="center" wrapText="1" indent="2"/>
    </xf>
    <xf numFmtId="0" fontId="23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165" fontId="23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Millares" xfId="1" builtinId="3"/>
    <cellStyle name="Normal" xfId="0" builtinId="0"/>
    <cellStyle name="Normal 2" xfId="3" xr:uid="{8D2AA4B3-585F-4088-9848-05B98931399B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2390775</xdr:colOff>
      <xdr:row>3</xdr:row>
      <xdr:rowOff>133349</xdr:rowOff>
    </xdr:from>
    <xdr:to>
      <xdr:col>1</xdr:col>
      <xdr:colOff>752475</xdr:colOff>
      <xdr:row>6</xdr:row>
      <xdr:rowOff>190499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9B3A036-8FE7-412A-A59D-009596F93A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33349"/>
          <a:ext cx="1562100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45A4E-9B0F-412C-A244-F40F14243745}">
  <dimension ref="A1:A6"/>
  <sheetViews>
    <sheetView workbookViewId="0">
      <selection activeCell="D24" sqref="D24:D27"/>
    </sheetView>
  </sheetViews>
  <sheetFormatPr baseColWidth="10" defaultColWidth="11.42578125" defaultRowHeight="15" x14ac:dyDescent="0.25"/>
  <sheetData>
    <row r="1" spans="1:1" ht="18.75" x14ac:dyDescent="0.3">
      <c r="A1" s="2" t="s">
        <v>39</v>
      </c>
    </row>
    <row r="2" spans="1:1" x14ac:dyDescent="0.25">
      <c r="A2" s="4" t="s">
        <v>88</v>
      </c>
    </row>
    <row r="3" spans="1:1" x14ac:dyDescent="0.25">
      <c r="A3" s="4" t="s">
        <v>89</v>
      </c>
    </row>
    <row r="4" spans="1:1" ht="18.75" x14ac:dyDescent="0.3">
      <c r="A4" s="2" t="s">
        <v>85</v>
      </c>
    </row>
    <row r="5" spans="1:1" x14ac:dyDescent="0.25">
      <c r="A5" s="4" t="s">
        <v>86</v>
      </c>
    </row>
    <row r="6" spans="1:1" x14ac:dyDescent="0.25">
      <c r="A6" s="4" t="s">
        <v>87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AC119"/>
  <sheetViews>
    <sheetView showGridLines="0" tabSelected="1" topLeftCell="A43" zoomScaleNormal="100" workbookViewId="0">
      <selection activeCell="P7" sqref="P7"/>
    </sheetView>
  </sheetViews>
  <sheetFormatPr baseColWidth="10" defaultColWidth="9.140625" defaultRowHeight="15" x14ac:dyDescent="0.25"/>
  <cols>
    <col min="1" max="1" width="48" customWidth="1"/>
    <col min="2" max="2" width="23.85546875" bestFit="1" customWidth="1"/>
    <col min="3" max="3" width="25.140625" bestFit="1" customWidth="1"/>
    <col min="4" max="4" width="12.85546875" bestFit="1" customWidth="1"/>
    <col min="5" max="5" width="11" bestFit="1" customWidth="1"/>
    <col min="6" max="6" width="11.7109375" bestFit="1" customWidth="1"/>
    <col min="7" max="8" width="12.140625" bestFit="1" customWidth="1"/>
    <col min="9" max="10" width="11" bestFit="1" customWidth="1"/>
    <col min="11" max="13" width="12.140625" bestFit="1" customWidth="1"/>
    <col min="14" max="14" width="14.5703125" customWidth="1"/>
    <col min="15" max="16" width="12.140625" customWidth="1"/>
    <col min="18" max="18" width="96.7109375" bestFit="1" customWidth="1"/>
    <col min="20" max="27" width="6" bestFit="1" customWidth="1"/>
    <col min="28" max="29" width="7" bestFit="1" customWidth="1"/>
  </cols>
  <sheetData>
    <row r="5" spans="1:29" ht="31.5" customHeight="1" x14ac:dyDescent="0.25">
      <c r="A5" s="66" t="s">
        <v>92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29" ht="15.75" customHeight="1" x14ac:dyDescent="0.25">
      <c r="A6" s="66" t="s">
        <v>90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57"/>
      <c r="P6" s="57"/>
    </row>
    <row r="7" spans="1:29" ht="15.75" customHeight="1" x14ac:dyDescent="0.3">
      <c r="A7" s="67" t="s">
        <v>36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57"/>
      <c r="P7" s="57"/>
    </row>
    <row r="8" spans="1:29" ht="14.25" customHeight="1" x14ac:dyDescent="0.3">
      <c r="A8" s="68">
        <v>2021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15"/>
      <c r="P8" s="15"/>
    </row>
    <row r="9" spans="1:29" ht="15.75" customHeight="1" x14ac:dyDescent="0.3">
      <c r="A9" s="14"/>
      <c r="B9" s="61"/>
      <c r="C9" s="61"/>
      <c r="D9" s="14"/>
      <c r="E9" s="60"/>
      <c r="F9" s="60"/>
      <c r="G9" s="60"/>
      <c r="H9" s="60"/>
      <c r="I9" s="60"/>
      <c r="J9" s="60"/>
      <c r="K9" s="60"/>
      <c r="L9" s="13"/>
      <c r="M9" s="13"/>
      <c r="N9" s="13"/>
      <c r="O9" s="13"/>
    </row>
    <row r="10" spans="1:29" ht="15.75" x14ac:dyDescent="0.25">
      <c r="A10" s="22" t="s">
        <v>0</v>
      </c>
      <c r="B10" s="3" t="s">
        <v>37</v>
      </c>
      <c r="C10" s="3" t="s">
        <v>38</v>
      </c>
      <c r="D10" s="23" t="s">
        <v>91</v>
      </c>
      <c r="E10" s="23" t="s">
        <v>81</v>
      </c>
      <c r="F10" s="23" t="s">
        <v>82</v>
      </c>
      <c r="G10" s="23" t="s">
        <v>83</v>
      </c>
      <c r="H10" s="23" t="s">
        <v>84</v>
      </c>
      <c r="I10" s="23" t="s">
        <v>100</v>
      </c>
      <c r="J10" s="23" t="s">
        <v>101</v>
      </c>
      <c r="K10" s="23" t="s">
        <v>102</v>
      </c>
      <c r="L10" s="23" t="s">
        <v>103</v>
      </c>
      <c r="M10" s="23" t="s">
        <v>104</v>
      </c>
      <c r="N10" s="23" t="s">
        <v>105</v>
      </c>
      <c r="O10" s="23" t="s">
        <v>106</v>
      </c>
      <c r="P10" s="23" t="s">
        <v>107</v>
      </c>
      <c r="AB10" s="7"/>
      <c r="AC10" s="7"/>
    </row>
    <row r="11" spans="1:29" x14ac:dyDescent="0.25">
      <c r="A11" s="30" t="s">
        <v>1</v>
      </c>
      <c r="B11" s="52">
        <f t="shared" ref="B11:K11" si="0">+B12+B18+B28+B38+B46+B54+B64+B69+B72</f>
        <v>14571616525</v>
      </c>
      <c r="C11" s="52">
        <f t="shared" si="0"/>
        <v>14623723828.660002</v>
      </c>
      <c r="D11" s="52">
        <f t="shared" si="0"/>
        <v>10310436135.740002</v>
      </c>
      <c r="E11" s="52">
        <f t="shared" si="0"/>
        <v>788877728.64999998</v>
      </c>
      <c r="F11" s="52">
        <f t="shared" si="0"/>
        <v>892880452.38999987</v>
      </c>
      <c r="G11" s="52">
        <f t="shared" si="0"/>
        <v>1213041074.8800001</v>
      </c>
      <c r="H11" s="52">
        <f t="shared" si="0"/>
        <v>1054424989.7</v>
      </c>
      <c r="I11" s="52">
        <f t="shared" si="0"/>
        <v>896048066.74000001</v>
      </c>
      <c r="J11" s="52">
        <f t="shared" si="0"/>
        <v>981776342.56999993</v>
      </c>
      <c r="K11" s="52">
        <f t="shared" si="0"/>
        <v>1153510523.6500003</v>
      </c>
      <c r="L11" s="52">
        <f>+L12+L18+L28+L38+L46+L54+L64+L69+L72</f>
        <v>1068503426.83</v>
      </c>
      <c r="M11" s="52">
        <f>+M12+M18+M28+M38+M46+M54+M64+M69+M72</f>
        <v>969812175.92999995</v>
      </c>
      <c r="N11" s="53">
        <f>+N12+N18+N28+N38+N46+N54+N64+N69+N72</f>
        <v>1291561354.4000001</v>
      </c>
      <c r="O11" s="53">
        <f>+O12+O18+O28+O38+O46+O54+O64+O69+O72</f>
        <v>0</v>
      </c>
      <c r="P11" s="53">
        <f>+P12+P18+P28+P38+P46+P54+P64+P69+P72</f>
        <v>0</v>
      </c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x14ac:dyDescent="0.25">
      <c r="A12" s="31" t="s">
        <v>2</v>
      </c>
      <c r="B12" s="51">
        <f t="shared" ref="B12:G12" si="1">+B13+B14+B15+B16+B17</f>
        <v>761958185</v>
      </c>
      <c r="C12" s="51">
        <f t="shared" si="1"/>
        <v>870553116.98000002</v>
      </c>
      <c r="D12" s="51">
        <f t="shared" si="1"/>
        <v>664401059.67000008</v>
      </c>
      <c r="E12" s="51">
        <f t="shared" si="1"/>
        <v>47655983.93</v>
      </c>
      <c r="F12" s="51">
        <f t="shared" si="1"/>
        <v>76354789.239999995</v>
      </c>
      <c r="G12" s="51">
        <f t="shared" si="1"/>
        <v>71103279.99000001</v>
      </c>
      <c r="H12" s="51">
        <f>+H13+H15+H16+H17+H14</f>
        <v>63092739.300000004</v>
      </c>
      <c r="I12" s="51">
        <f>+I13+I15+I16+I17+I14</f>
        <v>56135088.620000005</v>
      </c>
      <c r="J12" s="51">
        <f t="shared" ref="J12:P12" si="2">+J13+J14+J15+J16+J17</f>
        <v>56848235.849999994</v>
      </c>
      <c r="K12" s="51">
        <f t="shared" si="2"/>
        <v>58543442.829999998</v>
      </c>
      <c r="L12" s="51">
        <f t="shared" si="2"/>
        <v>61335299.619999997</v>
      </c>
      <c r="M12" s="51">
        <f t="shared" si="2"/>
        <v>66956916.089999996</v>
      </c>
      <c r="N12" s="51">
        <f t="shared" si="2"/>
        <v>106375284.19999999</v>
      </c>
      <c r="O12" s="51">
        <f t="shared" si="2"/>
        <v>0</v>
      </c>
      <c r="P12" s="51">
        <f t="shared" si="2"/>
        <v>0</v>
      </c>
      <c r="T12" s="6"/>
    </row>
    <row r="13" spans="1:29" x14ac:dyDescent="0.25">
      <c r="A13" s="32" t="s">
        <v>3</v>
      </c>
      <c r="B13" s="65">
        <v>646485548</v>
      </c>
      <c r="C13" s="65">
        <v>752345357.98000002</v>
      </c>
      <c r="D13" s="38">
        <f>E13+F13+G13+I13+J13+K13+L13+M13+N13+O13+P13+H13</f>
        <v>535073813.15000004</v>
      </c>
      <c r="E13" s="38">
        <v>40155326</v>
      </c>
      <c r="F13" s="38">
        <v>66779235.130000003</v>
      </c>
      <c r="G13" s="38">
        <v>62307155.420000002</v>
      </c>
      <c r="H13" s="38">
        <v>54428102.420000002</v>
      </c>
      <c r="I13" s="39">
        <v>47722319.810000002</v>
      </c>
      <c r="J13" s="39">
        <v>48556884.759999998</v>
      </c>
      <c r="K13" s="39">
        <v>50001969.460000001</v>
      </c>
      <c r="L13" s="39">
        <v>52383910.909999996</v>
      </c>
      <c r="M13" s="39">
        <v>49712818.869999997</v>
      </c>
      <c r="N13" s="38">
        <v>63026090.369999997</v>
      </c>
      <c r="O13" s="38"/>
      <c r="P13" s="38"/>
    </row>
    <row r="14" spans="1:29" x14ac:dyDescent="0.25">
      <c r="A14" s="32" t="s">
        <v>4</v>
      </c>
      <c r="B14" s="65">
        <v>29258673</v>
      </c>
      <c r="C14" s="65">
        <v>29258673</v>
      </c>
      <c r="D14" s="38">
        <f>E14+F14+G14+I14+J14+K14+L14+M14+N14+O14+P14+H14</f>
        <v>57214595.089999996</v>
      </c>
      <c r="E14" s="38">
        <v>1547910</v>
      </c>
      <c r="F14" s="38">
        <v>1547910</v>
      </c>
      <c r="G14" s="38">
        <v>1523230</v>
      </c>
      <c r="H14" s="38">
        <v>1507230</v>
      </c>
      <c r="I14" s="38">
        <v>1410980</v>
      </c>
      <c r="J14" s="38">
        <v>1406980</v>
      </c>
      <c r="K14" s="38">
        <v>1426980</v>
      </c>
      <c r="L14" s="38">
        <v>1413980</v>
      </c>
      <c r="M14" s="38">
        <v>9807999.3300000001</v>
      </c>
      <c r="N14" s="38">
        <v>35621395.759999998</v>
      </c>
      <c r="O14" s="38"/>
      <c r="P14" s="38"/>
    </row>
    <row r="15" spans="1:29" x14ac:dyDescent="0.25">
      <c r="A15" s="32" t="s">
        <v>40</v>
      </c>
      <c r="B15" s="65">
        <v>0</v>
      </c>
      <c r="C15" s="65">
        <v>0</v>
      </c>
      <c r="D15" s="38">
        <f>E15+F15+G15+H15+I15+J15+K15+L15+M15+N15+O15+P15</f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39"/>
      <c r="O15" s="38"/>
      <c r="P15" s="41"/>
    </row>
    <row r="16" spans="1:29" x14ac:dyDescent="0.25">
      <c r="A16" s="32" t="s">
        <v>5</v>
      </c>
      <c r="B16" s="65">
        <v>0</v>
      </c>
      <c r="C16" s="65">
        <v>0</v>
      </c>
      <c r="D16" s="38">
        <f>E16+F16+G16+H16+I16+J16+K16+L16+M16+N16+O16+P16</f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39"/>
      <c r="O16" s="38"/>
      <c r="P16" s="41"/>
    </row>
    <row r="17" spans="1:16" x14ac:dyDescent="0.25">
      <c r="A17" s="32" t="s">
        <v>6</v>
      </c>
      <c r="B17" s="65">
        <v>86213964</v>
      </c>
      <c r="C17" s="65">
        <v>88949086</v>
      </c>
      <c r="D17" s="38">
        <f>E17+F17+G17+H17+I17+J17+K17+L17+M17+N17+O17+P17</f>
        <v>72112651.430000007</v>
      </c>
      <c r="E17" s="38">
        <v>5952747.9299999997</v>
      </c>
      <c r="F17" s="38">
        <v>8027644.1100000003</v>
      </c>
      <c r="G17" s="38">
        <v>7272894.5700000003</v>
      </c>
      <c r="H17" s="38">
        <v>7157406.8799999999</v>
      </c>
      <c r="I17" s="38">
        <v>7001788.8099999996</v>
      </c>
      <c r="J17" s="38">
        <v>6884371.0899999999</v>
      </c>
      <c r="K17" s="38">
        <v>7114493.3700000001</v>
      </c>
      <c r="L17" s="38">
        <v>7537408.71</v>
      </c>
      <c r="M17" s="39">
        <v>7436097.8899999997</v>
      </c>
      <c r="N17" s="39">
        <v>7727798.0700000003</v>
      </c>
      <c r="O17" s="38"/>
      <c r="P17" s="38"/>
    </row>
    <row r="18" spans="1:16" x14ac:dyDescent="0.25">
      <c r="A18" s="31" t="s">
        <v>7</v>
      </c>
      <c r="B18" s="51">
        <f>B19+B20+B21+B22+B23+B24+B25+B26+B27</f>
        <v>452037928</v>
      </c>
      <c r="C18" s="51">
        <f>C19+C20+C21+C22+C23+C24+C25+C26+C27</f>
        <v>555060999.29999995</v>
      </c>
      <c r="D18" s="51">
        <f>D19+D20+D21+D22+D23+D24+D25+D26+D27</f>
        <v>198010415.97999999</v>
      </c>
      <c r="E18" s="51">
        <f t="shared" ref="E18:O18" si="3">E19+E20+E21+E22+E23+E24+E25+E26+E27</f>
        <v>954463.72</v>
      </c>
      <c r="F18" s="51">
        <f t="shared" si="3"/>
        <v>2765499.95</v>
      </c>
      <c r="G18" s="51">
        <f t="shared" si="3"/>
        <v>30572193.059999999</v>
      </c>
      <c r="H18" s="51">
        <f>H19+H20+H21+H22+H23+H24+H25+H26+H27</f>
        <v>10305896.33</v>
      </c>
      <c r="I18" s="51">
        <f>I19+I20+I21+I22+I23+I24+I25+I26+I27</f>
        <v>11580880.629999999</v>
      </c>
      <c r="J18" s="51">
        <f t="shared" si="3"/>
        <v>46668794.18</v>
      </c>
      <c r="K18" s="51">
        <f t="shared" si="3"/>
        <v>30188854.609999999</v>
      </c>
      <c r="L18" s="51">
        <f t="shared" si="3"/>
        <v>24420991.879999999</v>
      </c>
      <c r="M18" s="51">
        <f t="shared" si="3"/>
        <v>28745467.52</v>
      </c>
      <c r="N18" s="51">
        <f t="shared" si="3"/>
        <v>11807374.1</v>
      </c>
      <c r="O18" s="51">
        <f t="shared" si="3"/>
        <v>0</v>
      </c>
      <c r="P18" s="51">
        <f>P19+P20+P21+P22+P23+P24+P25+P26+P27</f>
        <v>0</v>
      </c>
    </row>
    <row r="19" spans="1:16" x14ac:dyDescent="0.25">
      <c r="A19" s="32" t="s">
        <v>8</v>
      </c>
      <c r="B19" s="65">
        <v>44060993</v>
      </c>
      <c r="C19" s="65">
        <v>44080993</v>
      </c>
      <c r="D19" s="38">
        <f>+E19+F19+G19+H19+I19+J19+K19+L19+M19+N19+O19+P19</f>
        <v>27384629.860000003</v>
      </c>
      <c r="E19" s="38">
        <v>954463.72</v>
      </c>
      <c r="F19" s="38">
        <v>2765499.95</v>
      </c>
      <c r="G19" s="38">
        <v>2795557.57</v>
      </c>
      <c r="H19" s="38">
        <v>4315924.1399999997</v>
      </c>
      <c r="I19" s="38">
        <v>781766.83</v>
      </c>
      <c r="J19" s="38">
        <v>2045666.97</v>
      </c>
      <c r="K19" s="38">
        <v>2338434.16</v>
      </c>
      <c r="L19" s="38">
        <v>4189433.83</v>
      </c>
      <c r="M19" s="39">
        <v>4019950.89</v>
      </c>
      <c r="N19" s="38">
        <v>3177931.8</v>
      </c>
      <c r="O19" s="38"/>
      <c r="P19" s="38"/>
    </row>
    <row r="20" spans="1:16" x14ac:dyDescent="0.25">
      <c r="A20" s="32" t="s">
        <v>9</v>
      </c>
      <c r="B20" s="65">
        <v>16445094</v>
      </c>
      <c r="C20" s="65">
        <v>14933519</v>
      </c>
      <c r="D20" s="38">
        <f>+E20+F20+G20+H20+I20+J20+K20+L20+M20+N20+O20+P20</f>
        <v>6033228.7600000007</v>
      </c>
      <c r="E20" s="40">
        <v>0</v>
      </c>
      <c r="F20" s="40">
        <v>0</v>
      </c>
      <c r="G20" s="38">
        <v>92652.42</v>
      </c>
      <c r="H20" s="38">
        <v>90214.99</v>
      </c>
      <c r="I20" s="38">
        <v>2535702</v>
      </c>
      <c r="J20" s="38">
        <v>-1759380</v>
      </c>
      <c r="K20" s="38">
        <v>574931.53</v>
      </c>
      <c r="L20" s="38">
        <v>2010212.87</v>
      </c>
      <c r="M20" s="39">
        <v>291562.95</v>
      </c>
      <c r="N20" s="38">
        <v>2197332</v>
      </c>
      <c r="O20" s="38"/>
      <c r="P20" s="38"/>
    </row>
    <row r="21" spans="1:16" x14ac:dyDescent="0.25">
      <c r="A21" s="32" t="s">
        <v>10</v>
      </c>
      <c r="B21" s="65">
        <v>21992151</v>
      </c>
      <c r="C21" s="65">
        <v>28233378</v>
      </c>
      <c r="D21" s="38">
        <f>+E21+F21+G21+H21++J21+K21+L21+M21+N21+O21+P21+I21</f>
        <v>768994.05</v>
      </c>
      <c r="E21" s="40">
        <v>0</v>
      </c>
      <c r="F21" s="40">
        <v>0</v>
      </c>
      <c r="G21" s="38">
        <v>338951.55</v>
      </c>
      <c r="H21" s="40">
        <v>0</v>
      </c>
      <c r="I21" s="40">
        <v>0</v>
      </c>
      <c r="J21" s="40">
        <v>0</v>
      </c>
      <c r="K21" s="40">
        <v>0</v>
      </c>
      <c r="L21" s="38">
        <v>430042.5</v>
      </c>
      <c r="M21" s="39">
        <v>0</v>
      </c>
      <c r="N21" s="39"/>
      <c r="O21" s="38"/>
      <c r="P21" s="41"/>
    </row>
    <row r="22" spans="1:16" ht="18" customHeight="1" x14ac:dyDescent="0.25">
      <c r="A22" s="32" t="s">
        <v>11</v>
      </c>
      <c r="B22" s="65">
        <v>12072011</v>
      </c>
      <c r="C22" s="65">
        <v>11881259</v>
      </c>
      <c r="D22" s="38">
        <f>+E22+F22+G22+H22+J22+K22+L22+M22+N22+O22+P22+I22</f>
        <v>950139.5</v>
      </c>
      <c r="E22" s="40">
        <v>0</v>
      </c>
      <c r="F22" s="40">
        <v>0</v>
      </c>
      <c r="G22" s="38">
        <v>55649</v>
      </c>
      <c r="H22" s="38">
        <v>2360</v>
      </c>
      <c r="I22" s="40">
        <v>0</v>
      </c>
      <c r="J22" s="38">
        <v>22656</v>
      </c>
      <c r="K22" s="38">
        <v>864990.5</v>
      </c>
      <c r="L22" s="38">
        <v>944</v>
      </c>
      <c r="M22" s="39">
        <v>1180</v>
      </c>
      <c r="N22" s="39">
        <v>2360</v>
      </c>
      <c r="O22" s="38"/>
      <c r="P22" s="41"/>
    </row>
    <row r="23" spans="1:16" x14ac:dyDescent="0.25">
      <c r="A23" s="32" t="s">
        <v>12</v>
      </c>
      <c r="B23" s="65">
        <v>220224173</v>
      </c>
      <c r="C23" s="65">
        <v>57884713</v>
      </c>
      <c r="D23" s="38">
        <f>+E23+F23+G23+H23+I23+J23+K23+L23+M23+N23+O23+P23</f>
        <v>42816671.270000003</v>
      </c>
      <c r="E23" s="40">
        <v>0</v>
      </c>
      <c r="F23" s="40">
        <v>0</v>
      </c>
      <c r="G23" s="38">
        <v>25209974.48</v>
      </c>
      <c r="H23" s="38">
        <v>1377874.6</v>
      </c>
      <c r="I23" s="38">
        <v>859254.14</v>
      </c>
      <c r="J23" s="38">
        <v>4045543.58</v>
      </c>
      <c r="K23" s="38">
        <v>3277125.99</v>
      </c>
      <c r="L23" s="38">
        <v>4491192.7699999996</v>
      </c>
      <c r="M23" s="39">
        <v>1956211.33</v>
      </c>
      <c r="N23" s="38">
        <v>1599494.38</v>
      </c>
      <c r="O23" s="38"/>
      <c r="P23" s="38"/>
    </row>
    <row r="24" spans="1:16" x14ac:dyDescent="0.25">
      <c r="A24" s="32" t="s">
        <v>13</v>
      </c>
      <c r="B24" s="65">
        <v>2365000</v>
      </c>
      <c r="C24" s="65">
        <v>4943476</v>
      </c>
      <c r="D24" s="38">
        <f>+E24+F24+G24+H24+I24+J24+K24+L24+M24+N24+O24+P24</f>
        <v>3580307.02</v>
      </c>
      <c r="E24" s="40">
        <v>0</v>
      </c>
      <c r="F24" s="40">
        <v>0</v>
      </c>
      <c r="G24" s="38">
        <v>1979698.04</v>
      </c>
      <c r="H24" s="40">
        <v>0</v>
      </c>
      <c r="I24" s="40">
        <v>0</v>
      </c>
      <c r="J24" s="42">
        <v>1593611.8</v>
      </c>
      <c r="K24" s="38">
        <v>4393.58</v>
      </c>
      <c r="L24" s="38">
        <v>2603.6</v>
      </c>
      <c r="M24" s="39">
        <v>0</v>
      </c>
      <c r="N24" s="39"/>
      <c r="O24" s="39"/>
      <c r="P24" s="41"/>
    </row>
    <row r="25" spans="1:16" ht="24.75" customHeight="1" x14ac:dyDescent="0.25">
      <c r="A25" s="32" t="s">
        <v>14</v>
      </c>
      <c r="B25" s="65">
        <v>19226655</v>
      </c>
      <c r="C25" s="65">
        <v>26650482.859999999</v>
      </c>
      <c r="D25" s="38">
        <f>+E25+F25+G25+H25+I25+J25+K25+L25+M25+N25+O25+P25</f>
        <v>3249305.57</v>
      </c>
      <c r="E25" s="40">
        <v>0</v>
      </c>
      <c r="F25" s="40">
        <v>0</v>
      </c>
      <c r="G25" s="40">
        <v>0</v>
      </c>
      <c r="H25" s="38">
        <v>237981.71</v>
      </c>
      <c r="I25" s="38">
        <v>134677.04</v>
      </c>
      <c r="J25" s="38">
        <v>71871.539999999994</v>
      </c>
      <c r="K25" s="38">
        <v>1631984.1</v>
      </c>
      <c r="L25" s="38">
        <v>469334.71</v>
      </c>
      <c r="M25" s="39">
        <v>537454.56999999995</v>
      </c>
      <c r="N25" s="39">
        <v>166001.9</v>
      </c>
      <c r="O25" s="38"/>
      <c r="P25" s="38"/>
    </row>
    <row r="26" spans="1:16" ht="25.5" x14ac:dyDescent="0.25">
      <c r="A26" s="32" t="s">
        <v>15</v>
      </c>
      <c r="B26" s="65">
        <v>105494383</v>
      </c>
      <c r="C26" s="65">
        <v>353611821.44</v>
      </c>
      <c r="D26" s="38">
        <f>+E26+F26+G26+H26+I26+J26+K26+L26+M26+N26+O26+P26</f>
        <v>112882537.95</v>
      </c>
      <c r="E26" s="40">
        <v>0</v>
      </c>
      <c r="F26" s="40">
        <v>0</v>
      </c>
      <c r="G26" s="38">
        <v>63012</v>
      </c>
      <c r="H26" s="38">
        <v>4153274.89</v>
      </c>
      <c r="I26" s="38">
        <v>7255910.6200000001</v>
      </c>
      <c r="J26" s="38">
        <v>40606525.5</v>
      </c>
      <c r="K26" s="38">
        <v>21480120.75</v>
      </c>
      <c r="L26" s="38">
        <v>12780152.800000001</v>
      </c>
      <c r="M26" s="39">
        <v>21934067.370000001</v>
      </c>
      <c r="N26" s="39">
        <v>4609474.0199999996</v>
      </c>
      <c r="O26" s="38"/>
      <c r="P26" s="38"/>
    </row>
    <row r="27" spans="1:16" x14ac:dyDescent="0.25">
      <c r="A27" s="32" t="s">
        <v>41</v>
      </c>
      <c r="B27" s="65">
        <v>10157468</v>
      </c>
      <c r="C27" s="65">
        <v>12841357</v>
      </c>
      <c r="D27" s="38">
        <f>+E27+F27+G27+H27+I27+J27+K27+L27+M27+N27+O27+P27</f>
        <v>344602</v>
      </c>
      <c r="E27" s="40">
        <v>0</v>
      </c>
      <c r="F27" s="40">
        <v>0</v>
      </c>
      <c r="G27" s="38">
        <v>36698</v>
      </c>
      <c r="H27" s="38">
        <v>128266</v>
      </c>
      <c r="I27" s="38">
        <v>13570</v>
      </c>
      <c r="J27" s="38">
        <v>42298.79</v>
      </c>
      <c r="K27" s="38">
        <v>16874</v>
      </c>
      <c r="L27" s="38">
        <v>47074.8</v>
      </c>
      <c r="M27" s="39">
        <v>5040.41</v>
      </c>
      <c r="N27" s="39">
        <v>54780</v>
      </c>
      <c r="O27" s="38"/>
      <c r="P27" s="38"/>
    </row>
    <row r="28" spans="1:16" x14ac:dyDescent="0.25">
      <c r="A28" s="31" t="s">
        <v>16</v>
      </c>
      <c r="B28" s="51">
        <f>B29+B30+B31+B32+B33+B34+B35+B36+B37</f>
        <v>117114526</v>
      </c>
      <c r="C28" s="51">
        <f>C29+C30+C31+C32+C33+C34+C35+C36+C37</f>
        <v>102530292</v>
      </c>
      <c r="D28" s="51">
        <f>D29+D30+D31+D32+D33+D34+D35+D36+D37</f>
        <v>20062007.010000002</v>
      </c>
      <c r="E28" s="51">
        <f t="shared" ref="E28:P28" si="4">E29+E30+E31+E32+E33+E34+E35+E36+E37</f>
        <v>0</v>
      </c>
      <c r="F28" s="51">
        <f t="shared" si="4"/>
        <v>0</v>
      </c>
      <c r="G28" s="51">
        <f t="shared" si="4"/>
        <v>1910573.5999999999</v>
      </c>
      <c r="H28" s="51">
        <f t="shared" si="4"/>
        <v>32922</v>
      </c>
      <c r="I28" s="51">
        <f t="shared" si="4"/>
        <v>5337844.8900000006</v>
      </c>
      <c r="J28" s="51">
        <f t="shared" si="4"/>
        <v>224561.15000000002</v>
      </c>
      <c r="K28" s="51">
        <f t="shared" si="4"/>
        <v>1115042.33</v>
      </c>
      <c r="L28" s="51">
        <f t="shared" si="4"/>
        <v>5052996.28</v>
      </c>
      <c r="M28" s="51">
        <f t="shared" si="4"/>
        <v>2435394.7799999998</v>
      </c>
      <c r="N28" s="51">
        <f t="shared" si="4"/>
        <v>3952671.98</v>
      </c>
      <c r="O28" s="51">
        <f t="shared" si="4"/>
        <v>0</v>
      </c>
      <c r="P28" s="51">
        <f t="shared" si="4"/>
        <v>0</v>
      </c>
    </row>
    <row r="29" spans="1:16" x14ac:dyDescent="0.25">
      <c r="A29" s="32" t="s">
        <v>17</v>
      </c>
      <c r="B29" s="65">
        <v>3187110</v>
      </c>
      <c r="C29" s="65">
        <v>2690060</v>
      </c>
      <c r="D29" s="38">
        <f t="shared" ref="D29:D37" si="5">+E29+F29+G29+H29+I29+J29+K29+L29+M29+N29+O29+P29</f>
        <v>1625892.3499999999</v>
      </c>
      <c r="E29" s="40">
        <v>0</v>
      </c>
      <c r="F29" s="40">
        <v>0</v>
      </c>
      <c r="G29" s="38">
        <v>345608.3</v>
      </c>
      <c r="H29" s="40">
        <v>0</v>
      </c>
      <c r="I29" s="38">
        <v>800453.32</v>
      </c>
      <c r="J29" s="38">
        <v>31427.200000000001</v>
      </c>
      <c r="K29" s="38">
        <v>125377.53</v>
      </c>
      <c r="L29" s="38">
        <v>108600</v>
      </c>
      <c r="M29" s="39">
        <v>214426</v>
      </c>
      <c r="N29" s="39"/>
      <c r="O29" s="38"/>
      <c r="P29" s="41"/>
    </row>
    <row r="30" spans="1:16" x14ac:dyDescent="0.25">
      <c r="A30" s="32" t="s">
        <v>18</v>
      </c>
      <c r="B30" s="65">
        <v>1710521</v>
      </c>
      <c r="C30" s="65">
        <v>5682117</v>
      </c>
      <c r="D30" s="38">
        <f t="shared" si="5"/>
        <v>309183.60000000003</v>
      </c>
      <c r="E30" s="40">
        <v>0</v>
      </c>
      <c r="F30" s="40">
        <v>0</v>
      </c>
      <c r="G30" s="38">
        <v>65525.4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39">
        <v>243658.2</v>
      </c>
      <c r="N30" s="39"/>
      <c r="O30" s="38"/>
      <c r="P30" s="38"/>
    </row>
    <row r="31" spans="1:16" x14ac:dyDescent="0.25">
      <c r="A31" s="32" t="s">
        <v>19</v>
      </c>
      <c r="B31" s="65">
        <v>67163568</v>
      </c>
      <c r="C31" s="65">
        <v>51055315</v>
      </c>
      <c r="D31" s="38">
        <f t="shared" si="5"/>
        <v>508830.4</v>
      </c>
      <c r="E31" s="40">
        <v>0</v>
      </c>
      <c r="F31" s="40">
        <v>0</v>
      </c>
      <c r="G31" s="40">
        <v>0</v>
      </c>
      <c r="H31" s="40">
        <v>0</v>
      </c>
      <c r="I31" s="38">
        <v>250160</v>
      </c>
      <c r="J31" s="40">
        <v>0</v>
      </c>
      <c r="K31" s="38">
        <v>228670.4</v>
      </c>
      <c r="L31" s="40">
        <v>0</v>
      </c>
      <c r="M31" s="39">
        <v>30000</v>
      </c>
      <c r="N31" s="39"/>
      <c r="O31" s="39"/>
      <c r="P31" s="38"/>
    </row>
    <row r="32" spans="1:16" x14ac:dyDescent="0.25">
      <c r="A32" s="32" t="s">
        <v>20</v>
      </c>
      <c r="B32" s="65">
        <v>40160</v>
      </c>
      <c r="C32" s="65">
        <v>50000</v>
      </c>
      <c r="D32" s="38">
        <f t="shared" si="5"/>
        <v>47294.75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38">
        <v>47294.75</v>
      </c>
      <c r="K32" s="40">
        <v>0</v>
      </c>
      <c r="L32" s="40">
        <v>0</v>
      </c>
      <c r="M32" s="39">
        <v>0</v>
      </c>
      <c r="N32" s="39"/>
      <c r="O32" s="39"/>
      <c r="P32" s="41"/>
    </row>
    <row r="33" spans="1:16" x14ac:dyDescent="0.25">
      <c r="A33" s="32" t="s">
        <v>21</v>
      </c>
      <c r="B33" s="65">
        <v>1380000</v>
      </c>
      <c r="C33" s="65">
        <v>1653000</v>
      </c>
      <c r="D33" s="38">
        <f t="shared" si="5"/>
        <v>517363.98000000004</v>
      </c>
      <c r="E33" s="40">
        <v>0</v>
      </c>
      <c r="F33" s="40">
        <v>0</v>
      </c>
      <c r="G33" s="38">
        <v>66009.2</v>
      </c>
      <c r="H33" s="40">
        <v>0</v>
      </c>
      <c r="I33" s="40">
        <v>0</v>
      </c>
      <c r="J33" s="40">
        <v>0</v>
      </c>
      <c r="K33" s="38">
        <v>451354.78</v>
      </c>
      <c r="L33" s="40">
        <v>0</v>
      </c>
      <c r="M33" s="39">
        <v>0</v>
      </c>
      <c r="N33" s="39"/>
      <c r="O33" s="38"/>
      <c r="P33" s="38"/>
    </row>
    <row r="34" spans="1:16" ht="25.5" x14ac:dyDescent="0.25">
      <c r="A34" s="32" t="s">
        <v>22</v>
      </c>
      <c r="B34" s="65">
        <v>426400</v>
      </c>
      <c r="C34" s="65">
        <v>4346400</v>
      </c>
      <c r="D34" s="38">
        <f t="shared" si="5"/>
        <v>66552</v>
      </c>
      <c r="E34" s="40">
        <v>0</v>
      </c>
      <c r="F34" s="40">
        <v>0</v>
      </c>
      <c r="G34" s="40">
        <v>0</v>
      </c>
      <c r="H34" s="40">
        <v>0</v>
      </c>
      <c r="I34" s="38">
        <v>66552</v>
      </c>
      <c r="J34" s="40">
        <v>0</v>
      </c>
      <c r="K34" s="40">
        <v>0</v>
      </c>
      <c r="L34" s="40">
        <v>0</v>
      </c>
      <c r="M34" s="39">
        <v>0</v>
      </c>
      <c r="N34" s="39"/>
      <c r="O34" s="39"/>
      <c r="P34" s="38"/>
    </row>
    <row r="35" spans="1:16" ht="25.5" x14ac:dyDescent="0.25">
      <c r="A35" s="32" t="s">
        <v>23</v>
      </c>
      <c r="B35" s="65">
        <v>10445000</v>
      </c>
      <c r="C35" s="65">
        <v>11295000</v>
      </c>
      <c r="D35" s="38">
        <f t="shared" si="5"/>
        <v>6564728.6799999997</v>
      </c>
      <c r="E35" s="40">
        <v>0</v>
      </c>
      <c r="F35" s="40">
        <v>0</v>
      </c>
      <c r="G35" s="38">
        <v>870800</v>
      </c>
      <c r="H35" s="38">
        <v>32922</v>
      </c>
      <c r="I35" s="38">
        <v>-32922</v>
      </c>
      <c r="J35" s="40">
        <v>0</v>
      </c>
      <c r="K35" s="40">
        <v>0</v>
      </c>
      <c r="L35" s="39">
        <v>4600000</v>
      </c>
      <c r="M35" s="39">
        <v>1093928.68</v>
      </c>
      <c r="N35" s="38"/>
      <c r="O35" s="38"/>
      <c r="P35" s="38"/>
    </row>
    <row r="36" spans="1:16" ht="25.5" x14ac:dyDescent="0.25">
      <c r="A36" s="32" t="s">
        <v>42</v>
      </c>
      <c r="B36" s="40"/>
      <c r="C36" s="40"/>
      <c r="D36" s="38">
        <f t="shared" si="5"/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39">
        <v>0</v>
      </c>
      <c r="N36" s="39"/>
      <c r="O36" s="41"/>
      <c r="P36" s="41"/>
    </row>
    <row r="37" spans="1:16" x14ac:dyDescent="0.25">
      <c r="A37" s="32" t="s">
        <v>24</v>
      </c>
      <c r="B37" s="40">
        <v>32761767</v>
      </c>
      <c r="C37" s="40">
        <v>25758400</v>
      </c>
      <c r="D37" s="38">
        <f t="shared" si="5"/>
        <v>10422161.250000002</v>
      </c>
      <c r="E37" s="40">
        <v>0</v>
      </c>
      <c r="F37" s="40">
        <v>0</v>
      </c>
      <c r="G37" s="38">
        <v>562630.69999999995</v>
      </c>
      <c r="H37" s="38"/>
      <c r="I37" s="38">
        <v>4253601.57</v>
      </c>
      <c r="J37" s="38">
        <v>145839.20000000001</v>
      </c>
      <c r="K37" s="38">
        <v>309639.62</v>
      </c>
      <c r="L37" s="38">
        <v>344396.28</v>
      </c>
      <c r="M37" s="39">
        <v>853381.9</v>
      </c>
      <c r="N37" s="39">
        <v>3952671.98</v>
      </c>
      <c r="O37" s="38"/>
      <c r="P37" s="41"/>
    </row>
    <row r="38" spans="1:16" x14ac:dyDescent="0.25">
      <c r="A38" s="31" t="s">
        <v>25</v>
      </c>
      <c r="B38" s="51">
        <f>+B39+B40+B41+B42+B43+B44+B45</f>
        <v>12746308644</v>
      </c>
      <c r="C38" s="51">
        <f>+C39+C40+C41+C42+C43+C44+C45</f>
        <v>12732880096.380001</v>
      </c>
      <c r="D38" s="51">
        <f>+D39+D40+D41+D42+D43+D44+D45</f>
        <v>9333770397.9800014</v>
      </c>
      <c r="E38" s="51">
        <f t="shared" ref="E38:P38" si="6">+E39+E40+E41+E42+E43+E44+E45</f>
        <v>740267281</v>
      </c>
      <c r="F38" s="51">
        <f t="shared" si="6"/>
        <v>813760163.19999993</v>
      </c>
      <c r="G38" s="51">
        <f t="shared" si="6"/>
        <v>1106093080.21</v>
      </c>
      <c r="H38" s="51">
        <f t="shared" si="6"/>
        <v>980993432.07000005</v>
      </c>
      <c r="I38" s="51">
        <f t="shared" si="6"/>
        <v>821552178.89999998</v>
      </c>
      <c r="J38" s="51">
        <f t="shared" si="6"/>
        <v>877980471.38999999</v>
      </c>
      <c r="K38" s="51">
        <f t="shared" si="6"/>
        <v>1062245558.7900001</v>
      </c>
      <c r="L38" s="51">
        <f t="shared" si="6"/>
        <v>974231309.43000007</v>
      </c>
      <c r="M38" s="51">
        <f t="shared" si="6"/>
        <v>870384032.15999997</v>
      </c>
      <c r="N38" s="51">
        <f t="shared" si="6"/>
        <v>1086262890.8300002</v>
      </c>
      <c r="O38" s="51">
        <f t="shared" si="6"/>
        <v>0</v>
      </c>
      <c r="P38" s="51">
        <f t="shared" si="6"/>
        <v>0</v>
      </c>
    </row>
    <row r="39" spans="1:16" ht="25.5" customHeight="1" x14ac:dyDescent="0.25">
      <c r="A39" s="32" t="s">
        <v>26</v>
      </c>
      <c r="B39" s="65">
        <v>2582660833</v>
      </c>
      <c r="C39" s="65">
        <v>2524082345.3800001</v>
      </c>
      <c r="D39" s="38">
        <f t="shared" ref="D39:D45" si="7">+E39+F39+G39+H39+I39+J39+K39+L39+M39+N39+O39+P39</f>
        <v>1471069125.1199999</v>
      </c>
      <c r="E39" s="38">
        <v>1250000</v>
      </c>
      <c r="F39" s="38">
        <v>9532416.6600000001</v>
      </c>
      <c r="G39" s="38">
        <v>303732977.63</v>
      </c>
      <c r="H39" s="38">
        <v>183714705.81999999</v>
      </c>
      <c r="I39" s="38">
        <v>52779640.399999999</v>
      </c>
      <c r="J39" s="38">
        <v>98524624.060000002</v>
      </c>
      <c r="K39" s="38">
        <v>251838293.33000001</v>
      </c>
      <c r="L39" s="38">
        <v>199855865.22</v>
      </c>
      <c r="M39" s="39">
        <v>88541759.409999996</v>
      </c>
      <c r="N39" s="38">
        <v>281298842.58999997</v>
      </c>
      <c r="O39" s="38"/>
      <c r="P39" s="38"/>
    </row>
    <row r="40" spans="1:16" ht="25.5" x14ac:dyDescent="0.25">
      <c r="A40" s="32" t="s">
        <v>43</v>
      </c>
      <c r="B40" s="65">
        <v>9562966537</v>
      </c>
      <c r="C40" s="65">
        <v>9606766477</v>
      </c>
      <c r="D40" s="38">
        <f t="shared" si="7"/>
        <v>7396109399.2399998</v>
      </c>
      <c r="E40" s="38">
        <v>709112329</v>
      </c>
      <c r="F40" s="38">
        <v>740602307.29999995</v>
      </c>
      <c r="G40" s="38">
        <v>751369088.88</v>
      </c>
      <c r="H40" s="38">
        <v>749048585.87</v>
      </c>
      <c r="I40" s="38">
        <v>733057538.5</v>
      </c>
      <c r="J40" s="38">
        <v>723783757.24000001</v>
      </c>
      <c r="K40" s="38">
        <v>761598432.45000005</v>
      </c>
      <c r="L40" s="38">
        <v>735093969.19000006</v>
      </c>
      <c r="M40" s="39">
        <v>736318847.99000001</v>
      </c>
      <c r="N40" s="38">
        <v>756124542.82000005</v>
      </c>
      <c r="O40" s="38"/>
      <c r="P40" s="38"/>
    </row>
    <row r="41" spans="1:16" ht="25.5" x14ac:dyDescent="0.25">
      <c r="A41" s="32" t="s">
        <v>44</v>
      </c>
      <c r="B41" s="65">
        <v>0</v>
      </c>
      <c r="C41" s="65">
        <v>0</v>
      </c>
      <c r="D41" s="38">
        <f t="shared" si="7"/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3"/>
      <c r="O41" s="43"/>
      <c r="P41" s="41"/>
    </row>
    <row r="42" spans="1:16" ht="25.5" x14ac:dyDescent="0.25">
      <c r="A42" s="32" t="s">
        <v>45</v>
      </c>
      <c r="B42" s="65">
        <v>0</v>
      </c>
      <c r="C42" s="65">
        <v>0</v>
      </c>
      <c r="D42" s="38">
        <f t="shared" si="7"/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3"/>
      <c r="O42" s="43"/>
      <c r="P42" s="41"/>
    </row>
    <row r="43" spans="1:16" ht="25.5" x14ac:dyDescent="0.25">
      <c r="A43" s="32" t="s">
        <v>46</v>
      </c>
      <c r="B43" s="65">
        <v>0</v>
      </c>
      <c r="C43" s="65">
        <v>0</v>
      </c>
      <c r="D43" s="38">
        <f t="shared" si="7"/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3"/>
      <c r="O43" s="43"/>
      <c r="P43" s="41"/>
    </row>
    <row r="44" spans="1:16" ht="25.5" x14ac:dyDescent="0.25">
      <c r="A44" s="32" t="s">
        <v>27</v>
      </c>
      <c r="B44" s="65">
        <v>0</v>
      </c>
      <c r="C44" s="65">
        <v>1350000</v>
      </c>
      <c r="D44" s="38">
        <f t="shared" si="7"/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3"/>
      <c r="O44" s="43"/>
      <c r="P44" s="41"/>
    </row>
    <row r="45" spans="1:16" ht="25.5" x14ac:dyDescent="0.25">
      <c r="A45" s="32" t="s">
        <v>47</v>
      </c>
      <c r="B45" s="65">
        <v>600681274</v>
      </c>
      <c r="C45" s="65">
        <v>600681274</v>
      </c>
      <c r="D45" s="38">
        <f t="shared" si="7"/>
        <v>466591873.61999995</v>
      </c>
      <c r="E45" s="38">
        <v>29904952</v>
      </c>
      <c r="F45" s="38">
        <v>63625439.240000002</v>
      </c>
      <c r="G45" s="38">
        <v>50991013.700000003</v>
      </c>
      <c r="H45" s="38">
        <v>48230140.380000003</v>
      </c>
      <c r="I45" s="38">
        <v>35715000</v>
      </c>
      <c r="J45" s="38">
        <v>55672090.090000004</v>
      </c>
      <c r="K45" s="38">
        <v>48808833.009999998</v>
      </c>
      <c r="L45" s="38">
        <v>39281475.020000003</v>
      </c>
      <c r="M45" s="39">
        <v>45523424.759999998</v>
      </c>
      <c r="N45" s="38">
        <v>48839505.420000002</v>
      </c>
      <c r="O45" s="38"/>
      <c r="P45" s="38"/>
    </row>
    <row r="46" spans="1:16" x14ac:dyDescent="0.25">
      <c r="A46" s="31" t="s">
        <v>48</v>
      </c>
      <c r="B46" s="37">
        <f>+B47+B48+B49+B50+B51+B52+B53</f>
        <v>272000000</v>
      </c>
      <c r="C46" s="37">
        <f>+C47+C48+C49+C50+C51+C52+C53</f>
        <v>136000000</v>
      </c>
      <c r="D46" s="37">
        <f>+D47+D48+D49+D50+D51+D52+D53</f>
        <v>68000000</v>
      </c>
      <c r="E46" s="37">
        <f>+E47+E48+E49+E50+E51+E52+E53</f>
        <v>0</v>
      </c>
      <c r="F46" s="37">
        <f t="shared" ref="F46:N46" si="8">+F47+F48+F49+F50+F51+F52+F53</f>
        <v>0</v>
      </c>
      <c r="G46" s="37">
        <f t="shared" si="8"/>
        <v>0</v>
      </c>
      <c r="H46" s="37">
        <f t="shared" si="8"/>
        <v>0</v>
      </c>
      <c r="I46" s="37">
        <f t="shared" si="8"/>
        <v>0</v>
      </c>
      <c r="J46" s="37">
        <f t="shared" si="8"/>
        <v>0</v>
      </c>
      <c r="K46" s="37">
        <f t="shared" si="8"/>
        <v>0</v>
      </c>
      <c r="L46" s="37">
        <f t="shared" si="8"/>
        <v>0</v>
      </c>
      <c r="M46" s="37">
        <f t="shared" si="8"/>
        <v>0</v>
      </c>
      <c r="N46" s="37">
        <f t="shared" si="8"/>
        <v>68000000</v>
      </c>
      <c r="O46" s="44"/>
      <c r="P46" s="44"/>
    </row>
    <row r="47" spans="1:16" ht="21.75" customHeight="1" x14ac:dyDescent="0.25">
      <c r="A47" s="32" t="s">
        <v>49</v>
      </c>
      <c r="B47" s="38">
        <f t="shared" ref="B47:D53" si="9">+C47+D47+E47+F47+G47+H47+I47+J47+K47+L47+M47+N47</f>
        <v>272000000</v>
      </c>
      <c r="C47" s="38">
        <f t="shared" si="9"/>
        <v>136000000</v>
      </c>
      <c r="D47" s="38">
        <f t="shared" si="9"/>
        <v>68000000</v>
      </c>
      <c r="E47" s="38"/>
      <c r="F47" s="38"/>
      <c r="G47" s="38"/>
      <c r="H47" s="38"/>
      <c r="I47" s="38"/>
      <c r="J47" s="38"/>
      <c r="K47" s="38"/>
      <c r="L47" s="38"/>
      <c r="M47" s="38"/>
      <c r="N47" s="39">
        <v>68000000</v>
      </c>
      <c r="O47" s="39"/>
      <c r="P47" s="41"/>
    </row>
    <row r="48" spans="1:16" ht="25.5" x14ac:dyDescent="0.25">
      <c r="A48" s="32" t="s">
        <v>50</v>
      </c>
      <c r="B48" s="38">
        <f t="shared" si="9"/>
        <v>0</v>
      </c>
      <c r="C48" s="38">
        <f t="shared" si="9"/>
        <v>0</v>
      </c>
      <c r="D48" s="38">
        <f t="shared" si="9"/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/>
      <c r="O48" s="38"/>
      <c r="P48" s="41"/>
    </row>
    <row r="49" spans="1:16" ht="25.5" x14ac:dyDescent="0.25">
      <c r="A49" s="32" t="s">
        <v>51</v>
      </c>
      <c r="B49" s="38">
        <f t="shared" si="9"/>
        <v>0</v>
      </c>
      <c r="C49" s="38">
        <f t="shared" si="9"/>
        <v>0</v>
      </c>
      <c r="D49" s="38">
        <f t="shared" si="9"/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/>
      <c r="O49" s="38"/>
      <c r="P49" s="41"/>
    </row>
    <row r="50" spans="1:16" ht="25.5" x14ac:dyDescent="0.25">
      <c r="A50" s="32" t="s">
        <v>52</v>
      </c>
      <c r="B50" s="38">
        <f t="shared" si="9"/>
        <v>0</v>
      </c>
      <c r="C50" s="38">
        <f t="shared" si="9"/>
        <v>0</v>
      </c>
      <c r="D50" s="38">
        <f t="shared" si="9"/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/>
      <c r="O50" s="38"/>
      <c r="P50" s="41"/>
    </row>
    <row r="51" spans="1:16" ht="25.5" x14ac:dyDescent="0.25">
      <c r="A51" s="32" t="s">
        <v>53</v>
      </c>
      <c r="B51" s="38">
        <f t="shared" si="9"/>
        <v>0</v>
      </c>
      <c r="C51" s="38">
        <f t="shared" si="9"/>
        <v>0</v>
      </c>
      <c r="D51" s="38">
        <f t="shared" si="9"/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/>
      <c r="O51" s="38"/>
      <c r="P51" s="41"/>
    </row>
    <row r="52" spans="1:16" ht="25.5" x14ac:dyDescent="0.25">
      <c r="A52" s="32" t="s">
        <v>54</v>
      </c>
      <c r="B52" s="38">
        <f t="shared" si="9"/>
        <v>0</v>
      </c>
      <c r="C52" s="38">
        <f t="shared" si="9"/>
        <v>0</v>
      </c>
      <c r="D52" s="38">
        <f t="shared" si="9"/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/>
      <c r="O52" s="38"/>
      <c r="P52" s="41"/>
    </row>
    <row r="53" spans="1:16" ht="25.5" x14ac:dyDescent="0.25">
      <c r="A53" s="32" t="s">
        <v>55</v>
      </c>
      <c r="B53" s="38">
        <f t="shared" si="9"/>
        <v>0</v>
      </c>
      <c r="C53" s="38">
        <f t="shared" si="9"/>
        <v>0</v>
      </c>
      <c r="D53" s="38">
        <f t="shared" si="9"/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/>
      <c r="O53" s="38"/>
      <c r="P53" s="41"/>
    </row>
    <row r="54" spans="1:16" x14ac:dyDescent="0.25">
      <c r="A54" s="31" t="s">
        <v>28</v>
      </c>
      <c r="B54" s="51">
        <f t="shared" ref="B54:J54" si="10">+B55+B56+B57+B58+B59+B60+B61++B62+B63</f>
        <v>176928095</v>
      </c>
      <c r="C54" s="51">
        <f t="shared" si="10"/>
        <v>181430177</v>
      </c>
      <c r="D54" s="51">
        <f t="shared" si="10"/>
        <v>15330531.030000001</v>
      </c>
      <c r="E54" s="51">
        <f t="shared" si="10"/>
        <v>0</v>
      </c>
      <c r="F54" s="51">
        <f t="shared" si="10"/>
        <v>0</v>
      </c>
      <c r="G54" s="51">
        <f t="shared" si="10"/>
        <v>2286694.3999999999</v>
      </c>
      <c r="H54" s="51">
        <f t="shared" si="10"/>
        <v>0</v>
      </c>
      <c r="I54" s="51">
        <f t="shared" si="10"/>
        <v>1442073.7</v>
      </c>
      <c r="J54" s="51">
        <f t="shared" si="10"/>
        <v>54280</v>
      </c>
      <c r="K54" s="51">
        <f t="shared" ref="K54:P54" si="11">K55+K57+K58+K59+K60+K61++K62+K63</f>
        <v>186774.63</v>
      </c>
      <c r="L54" s="51">
        <f t="shared" si="11"/>
        <v>3342199</v>
      </c>
      <c r="M54" s="51">
        <f t="shared" si="11"/>
        <v>1290365.3799999999</v>
      </c>
      <c r="N54" s="51">
        <f>N55+N57+N58+N59+N60+N61++N62+N63+N56</f>
        <v>6728143.9199999999</v>
      </c>
      <c r="O54" s="51">
        <f t="shared" si="11"/>
        <v>0</v>
      </c>
      <c r="P54" s="51">
        <f t="shared" si="11"/>
        <v>0</v>
      </c>
    </row>
    <row r="55" spans="1:16" x14ac:dyDescent="0.25">
      <c r="A55" s="32" t="s">
        <v>29</v>
      </c>
      <c r="B55" s="40">
        <v>32559158</v>
      </c>
      <c r="C55" s="40">
        <v>35453303</v>
      </c>
      <c r="D55" s="38">
        <f>+E55+F55+G55+H55+I55+J55+L55+M55+N55+O55+P55</f>
        <v>5274104.3100000005</v>
      </c>
      <c r="E55" s="38">
        <v>0</v>
      </c>
      <c r="F55" s="38"/>
      <c r="G55" s="38">
        <v>112784.4</v>
      </c>
      <c r="H55" s="38"/>
      <c r="I55" s="38">
        <v>430813.7</v>
      </c>
      <c r="J55" s="38">
        <v>54280</v>
      </c>
      <c r="K55" s="38">
        <v>186774.63</v>
      </c>
      <c r="L55" s="38">
        <v>3093199</v>
      </c>
      <c r="M55" s="39">
        <v>1246469.3799999999</v>
      </c>
      <c r="N55" s="39">
        <v>336557.83</v>
      </c>
      <c r="O55" s="39"/>
      <c r="P55" s="41"/>
    </row>
    <row r="56" spans="1:16" ht="24.75" customHeight="1" x14ac:dyDescent="0.25">
      <c r="A56" s="32" t="s">
        <v>30</v>
      </c>
      <c r="B56" s="40">
        <v>882429</v>
      </c>
      <c r="C56" s="40">
        <v>1135649</v>
      </c>
      <c r="D56" s="38">
        <f>+E56+F56+G56+H56+I56+J56+K55+L56+M56+N56+O56+P56</f>
        <v>186774.63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9">
        <v>0</v>
      </c>
      <c r="N56" s="39"/>
      <c r="O56" s="39"/>
      <c r="P56" s="41"/>
    </row>
    <row r="57" spans="1:16" ht="25.5" x14ac:dyDescent="0.25">
      <c r="A57" s="32" t="s">
        <v>31</v>
      </c>
      <c r="B57" s="42"/>
      <c r="C57" s="40">
        <v>50000</v>
      </c>
      <c r="D57" s="38">
        <f t="shared" ref="D57:D63" si="12">+E57+F57+G57+H57+I57+J57+K57+L57+M57+N57+O57+P57</f>
        <v>28320</v>
      </c>
      <c r="E57" s="38">
        <v>0</v>
      </c>
      <c r="F57" s="38">
        <v>0</v>
      </c>
      <c r="G57" s="38">
        <v>0</v>
      </c>
      <c r="H57" s="38">
        <v>0</v>
      </c>
      <c r="I57" s="39">
        <v>28320</v>
      </c>
      <c r="J57" s="38">
        <v>0</v>
      </c>
      <c r="K57" s="38">
        <v>0</v>
      </c>
      <c r="L57" s="38">
        <v>0</v>
      </c>
      <c r="M57" s="39">
        <v>0</v>
      </c>
      <c r="N57" s="39"/>
      <c r="O57" s="39"/>
      <c r="P57" s="41"/>
    </row>
    <row r="58" spans="1:16" ht="25.5" x14ac:dyDescent="0.25">
      <c r="A58" s="32" t="s">
        <v>32</v>
      </c>
      <c r="B58" s="40">
        <v>59968903</v>
      </c>
      <c r="C58" s="40">
        <v>56339500</v>
      </c>
      <c r="D58" s="38">
        <f t="shared" si="12"/>
        <v>982940</v>
      </c>
      <c r="E58" s="38">
        <v>0</v>
      </c>
      <c r="F58" s="38">
        <v>0</v>
      </c>
      <c r="G58" s="38">
        <v>0</v>
      </c>
      <c r="H58" s="38">
        <v>0</v>
      </c>
      <c r="I58" s="39">
        <v>982940</v>
      </c>
      <c r="J58" s="38">
        <v>0</v>
      </c>
      <c r="K58" s="38">
        <v>0</v>
      </c>
      <c r="L58" s="38">
        <v>0</v>
      </c>
      <c r="M58" s="39">
        <v>0</v>
      </c>
      <c r="N58" s="39"/>
      <c r="O58" s="39"/>
      <c r="P58" s="41"/>
    </row>
    <row r="59" spans="1:16" x14ac:dyDescent="0.25">
      <c r="A59" s="32" t="s">
        <v>33</v>
      </c>
      <c r="B59" s="40">
        <v>4428730</v>
      </c>
      <c r="C59" s="40">
        <v>3968730</v>
      </c>
      <c r="D59" s="38">
        <f t="shared" si="12"/>
        <v>6684482.0899999999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249000</v>
      </c>
      <c r="M59" s="39">
        <v>43896</v>
      </c>
      <c r="N59" s="39">
        <v>6391586.0899999999</v>
      </c>
      <c r="O59" s="38"/>
      <c r="P59" s="41"/>
    </row>
    <row r="60" spans="1:16" x14ac:dyDescent="0.25">
      <c r="A60" s="32" t="s">
        <v>56</v>
      </c>
      <c r="B60" s="40">
        <v>180000</v>
      </c>
      <c r="C60" s="40">
        <v>180000</v>
      </c>
      <c r="D60" s="38">
        <f t="shared" si="12"/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9"/>
      <c r="O60" s="39"/>
      <c r="P60" s="41"/>
    </row>
    <row r="61" spans="1:16" x14ac:dyDescent="0.25">
      <c r="A61" s="32" t="s">
        <v>57</v>
      </c>
      <c r="B61" s="40"/>
      <c r="C61" s="42"/>
      <c r="D61" s="38">
        <f t="shared" si="12"/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9"/>
      <c r="O61" s="39"/>
      <c r="P61" s="41"/>
    </row>
    <row r="62" spans="1:16" x14ac:dyDescent="0.25">
      <c r="A62" s="32" t="s">
        <v>34</v>
      </c>
      <c r="B62" s="40">
        <v>78908875</v>
      </c>
      <c r="C62" s="40">
        <v>84302995</v>
      </c>
      <c r="D62" s="38">
        <f t="shared" si="12"/>
        <v>2173910</v>
      </c>
      <c r="E62" s="38">
        <v>0</v>
      </c>
      <c r="F62" s="38"/>
      <c r="G62" s="38">
        <v>2173910</v>
      </c>
      <c r="H62" s="38"/>
      <c r="I62" s="39"/>
      <c r="J62" s="38">
        <v>0</v>
      </c>
      <c r="K62" s="38">
        <v>0</v>
      </c>
      <c r="L62" s="38">
        <v>0</v>
      </c>
      <c r="M62" s="39">
        <v>0</v>
      </c>
      <c r="N62" s="39"/>
      <c r="O62" s="39"/>
      <c r="P62" s="45"/>
    </row>
    <row r="63" spans="1:16" ht="25.5" x14ac:dyDescent="0.25">
      <c r="A63" s="32" t="s">
        <v>58</v>
      </c>
      <c r="B63" s="62"/>
      <c r="C63" s="62"/>
      <c r="D63" s="38">
        <f t="shared" si="12"/>
        <v>0</v>
      </c>
      <c r="E63" s="38">
        <v>0</v>
      </c>
      <c r="F63" s="38"/>
      <c r="G63" s="38"/>
      <c r="H63" s="38"/>
      <c r="I63" s="38"/>
      <c r="J63" s="38">
        <v>0</v>
      </c>
      <c r="K63" s="38">
        <v>0</v>
      </c>
      <c r="L63" s="38">
        <v>0</v>
      </c>
      <c r="M63" s="38">
        <v>0</v>
      </c>
      <c r="N63" s="39"/>
      <c r="O63" s="39"/>
      <c r="P63" s="41"/>
    </row>
    <row r="64" spans="1:16" x14ac:dyDescent="0.25">
      <c r="A64" s="31" t="s">
        <v>59</v>
      </c>
      <c r="B64" s="51">
        <f>+B65+B66+B67+B68</f>
        <v>45269147</v>
      </c>
      <c r="C64" s="51">
        <f>+C65+C66+C67+C68</f>
        <v>45269147</v>
      </c>
      <c r="D64" s="51">
        <f>+D65+D66+D67+D68</f>
        <v>10861724.07</v>
      </c>
      <c r="E64" s="51">
        <f t="shared" ref="E64:P64" si="13">+E65+E66+E67+E68</f>
        <v>0</v>
      </c>
      <c r="F64" s="51">
        <f t="shared" si="13"/>
        <v>0</v>
      </c>
      <c r="G64" s="51">
        <f t="shared" si="13"/>
        <v>1075253.6200000001</v>
      </c>
      <c r="H64" s="51">
        <f t="shared" si="13"/>
        <v>0</v>
      </c>
      <c r="I64" s="51">
        <f t="shared" si="13"/>
        <v>0</v>
      </c>
      <c r="J64" s="51">
        <f t="shared" si="13"/>
        <v>0</v>
      </c>
      <c r="K64" s="51">
        <f t="shared" si="13"/>
        <v>1230850.46</v>
      </c>
      <c r="L64" s="51">
        <f t="shared" si="13"/>
        <v>120630.62</v>
      </c>
      <c r="M64" s="51">
        <f t="shared" si="13"/>
        <v>0</v>
      </c>
      <c r="N64" s="51">
        <f t="shared" si="13"/>
        <v>8434989.3699999992</v>
      </c>
      <c r="O64" s="51">
        <f t="shared" si="13"/>
        <v>0</v>
      </c>
      <c r="P64" s="51">
        <f t="shared" si="13"/>
        <v>0</v>
      </c>
    </row>
    <row r="65" spans="1:16" x14ac:dyDescent="0.25">
      <c r="A65" s="32" t="s">
        <v>60</v>
      </c>
      <c r="B65" s="1">
        <v>45269147</v>
      </c>
      <c r="C65" s="1">
        <v>45269147</v>
      </c>
      <c r="D65" s="38">
        <f>+E65+F65+G65+H65+I65+J65+K65+L65+M65+N65+O65+P65</f>
        <v>10861724.07</v>
      </c>
      <c r="E65" s="38">
        <v>0</v>
      </c>
      <c r="F65" s="38"/>
      <c r="G65" s="38">
        <v>1075253.6200000001</v>
      </c>
      <c r="H65" s="38"/>
      <c r="I65" s="38"/>
      <c r="J65" s="38"/>
      <c r="K65" s="38">
        <v>1230850.46</v>
      </c>
      <c r="L65" s="38">
        <v>120630.62</v>
      </c>
      <c r="M65" s="39">
        <v>0</v>
      </c>
      <c r="N65" s="39">
        <v>8434989.3699999992</v>
      </c>
      <c r="O65" s="38"/>
      <c r="P65" s="38"/>
    </row>
    <row r="66" spans="1:16" x14ac:dyDescent="0.25">
      <c r="A66" s="32" t="s">
        <v>61</v>
      </c>
      <c r="B66" s="38">
        <f t="shared" ref="B66:C68" si="14">+C66+D66+E66+F66+G66+H66+I66+J66+K66+L66+M66+N66</f>
        <v>0</v>
      </c>
      <c r="C66" s="38">
        <f t="shared" si="14"/>
        <v>0</v>
      </c>
      <c r="D66" s="38">
        <f>+E66+F66+G66+H66+I66+J66+K66+L66+M66+N66+O66+P66</f>
        <v>0</v>
      </c>
      <c r="E66" s="38">
        <f t="shared" ref="E66:M66" si="15">+F66+G66+H66+I66+J66+K66+L66+M66+N66+O66+P66+Q66</f>
        <v>0</v>
      </c>
      <c r="F66" s="38">
        <f t="shared" si="15"/>
        <v>0</v>
      </c>
      <c r="G66" s="38">
        <f t="shared" si="15"/>
        <v>0</v>
      </c>
      <c r="H66" s="38">
        <f t="shared" si="15"/>
        <v>0</v>
      </c>
      <c r="I66" s="38">
        <f t="shared" si="15"/>
        <v>0</v>
      </c>
      <c r="J66" s="38">
        <f t="shared" si="15"/>
        <v>0</v>
      </c>
      <c r="K66" s="38">
        <f t="shared" si="15"/>
        <v>0</v>
      </c>
      <c r="L66" s="38">
        <f t="shared" si="15"/>
        <v>0</v>
      </c>
      <c r="M66" s="38">
        <f t="shared" si="15"/>
        <v>0</v>
      </c>
      <c r="N66" s="43"/>
      <c r="O66" s="43"/>
      <c r="P66" s="41"/>
    </row>
    <row r="67" spans="1:16" x14ac:dyDescent="0.25">
      <c r="A67" s="32" t="s">
        <v>62</v>
      </c>
      <c r="B67" s="38">
        <f t="shared" si="14"/>
        <v>0</v>
      </c>
      <c r="C67" s="38">
        <f t="shared" si="14"/>
        <v>0</v>
      </c>
      <c r="D67" s="38">
        <f>+E67+F67+G67+H67+I67+J67+K67+L67+M67+N67+O67+P67</f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3"/>
      <c r="O67" s="43"/>
      <c r="P67" s="46"/>
    </row>
    <row r="68" spans="1:16" ht="25.5" x14ac:dyDescent="0.25">
      <c r="A68" s="32" t="s">
        <v>63</v>
      </c>
      <c r="B68" s="38">
        <f t="shared" si="14"/>
        <v>0</v>
      </c>
      <c r="C68" s="38">
        <f t="shared" si="14"/>
        <v>0</v>
      </c>
      <c r="D68" s="38">
        <f>+E68+F68+G68+H68+I68+J68+K68+L68+M68+N68+O68+P68</f>
        <v>0</v>
      </c>
      <c r="E68" s="40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3"/>
      <c r="O68" s="43"/>
      <c r="P68" s="46"/>
    </row>
    <row r="69" spans="1:16" ht="25.5" x14ac:dyDescent="0.25">
      <c r="A69" s="31" t="s">
        <v>64</v>
      </c>
      <c r="B69" s="38">
        <f t="shared" ref="B69:D73" si="16">+C69+D69+E69+F69+G69+H69+I69+J69+K69+L69</f>
        <v>0</v>
      </c>
      <c r="C69" s="38">
        <f t="shared" si="16"/>
        <v>0</v>
      </c>
      <c r="D69" s="38">
        <f t="shared" si="16"/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3"/>
      <c r="O69" s="43"/>
      <c r="P69" s="46"/>
    </row>
    <row r="70" spans="1:16" x14ac:dyDescent="0.25">
      <c r="A70" s="32" t="s">
        <v>65</v>
      </c>
      <c r="B70" s="38">
        <f t="shared" si="16"/>
        <v>0</v>
      </c>
      <c r="C70" s="38">
        <f t="shared" si="16"/>
        <v>0</v>
      </c>
      <c r="D70" s="38">
        <f t="shared" si="16"/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3"/>
      <c r="O70" s="43"/>
      <c r="P70" s="47"/>
    </row>
    <row r="71" spans="1:16" ht="25.5" x14ac:dyDescent="0.25">
      <c r="A71" s="32" t="s">
        <v>66</v>
      </c>
      <c r="B71" s="38">
        <f t="shared" si="16"/>
        <v>0</v>
      </c>
      <c r="C71" s="38">
        <f t="shared" si="16"/>
        <v>0</v>
      </c>
      <c r="D71" s="38">
        <f t="shared" si="16"/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3"/>
      <c r="O71" s="43"/>
      <c r="P71" s="48"/>
    </row>
    <row r="72" spans="1:16" x14ac:dyDescent="0.25">
      <c r="A72" s="31" t="s">
        <v>67</v>
      </c>
      <c r="B72" s="38">
        <f t="shared" si="16"/>
        <v>0</v>
      </c>
      <c r="C72" s="38">
        <f t="shared" si="16"/>
        <v>0</v>
      </c>
      <c r="D72" s="38">
        <f t="shared" si="16"/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3"/>
      <c r="O72" s="43"/>
      <c r="P72" s="41"/>
    </row>
    <row r="73" spans="1:16" x14ac:dyDescent="0.25">
      <c r="A73" s="32" t="s">
        <v>68</v>
      </c>
      <c r="B73" s="38">
        <f t="shared" si="16"/>
        <v>0</v>
      </c>
      <c r="C73" s="38">
        <f t="shared" si="16"/>
        <v>0</v>
      </c>
      <c r="D73" s="38">
        <f t="shared" si="16"/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3"/>
      <c r="O73" s="43"/>
      <c r="P73" s="46"/>
    </row>
    <row r="74" spans="1:16" x14ac:dyDescent="0.25">
      <c r="A74" s="32" t="s">
        <v>69</v>
      </c>
      <c r="B74" s="38">
        <f t="shared" ref="B74:D75" si="17">+C74+D74+E74+F74+G74+H74+I74+J74+K74+L74+M74+N74</f>
        <v>0</v>
      </c>
      <c r="C74" s="38">
        <f t="shared" si="17"/>
        <v>0</v>
      </c>
      <c r="D74" s="38">
        <f t="shared" si="17"/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3"/>
      <c r="O74" s="43"/>
      <c r="P74" s="41"/>
    </row>
    <row r="75" spans="1:16" ht="25.5" x14ac:dyDescent="0.25">
      <c r="A75" s="32" t="s">
        <v>70</v>
      </c>
      <c r="B75" s="38">
        <f t="shared" si="17"/>
        <v>0</v>
      </c>
      <c r="C75" s="38">
        <f t="shared" si="17"/>
        <v>0</v>
      </c>
      <c r="D75" s="38">
        <f t="shared" si="17"/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3"/>
      <c r="O75" s="43"/>
      <c r="P75" s="41"/>
    </row>
    <row r="76" spans="1:16" x14ac:dyDescent="0.25">
      <c r="A76" s="30" t="s">
        <v>35</v>
      </c>
      <c r="B76" s="26">
        <f>B72+B69+B64+B54+B46+B38+B18+B12+B28</f>
        <v>14571616525</v>
      </c>
      <c r="C76" s="26">
        <f>C72+C69+C64+C54+C46+C38+C18+C12+C28</f>
        <v>14623723828.66</v>
      </c>
      <c r="D76" s="26">
        <f>D72+D69+D64+D54+D46+D38+D18+D12+D28</f>
        <v>10310436135.740002</v>
      </c>
      <c r="E76" s="26">
        <f>E72+E69+E64+E54+E46+E38+E18+E12</f>
        <v>788877728.64999998</v>
      </c>
      <c r="F76" s="26">
        <f t="shared" ref="F76:P76" si="18">F72+F69+F64+F54+F46+F38+F18+F12+F28</f>
        <v>892880452.38999999</v>
      </c>
      <c r="G76" s="26">
        <f t="shared" si="18"/>
        <v>1213041074.8799999</v>
      </c>
      <c r="H76" s="26">
        <f t="shared" si="18"/>
        <v>1054424989.7</v>
      </c>
      <c r="I76" s="26">
        <f t="shared" si="18"/>
        <v>896048066.74000001</v>
      </c>
      <c r="J76" s="26">
        <f t="shared" si="18"/>
        <v>981776342.56999993</v>
      </c>
      <c r="K76" s="26">
        <f t="shared" si="18"/>
        <v>1153510523.6499999</v>
      </c>
      <c r="L76" s="26">
        <f t="shared" si="18"/>
        <v>1068503426.83</v>
      </c>
      <c r="M76" s="26">
        <f t="shared" si="18"/>
        <v>969812175.92999995</v>
      </c>
      <c r="N76" s="26">
        <f>N72+N69+N64+N54+N46+N38+N18+N12+N28-120630.62-11600630</f>
        <v>1279840093.7800002</v>
      </c>
      <c r="O76" s="26">
        <f t="shared" si="18"/>
        <v>0</v>
      </c>
      <c r="P76" s="26">
        <f t="shared" si="18"/>
        <v>0</v>
      </c>
    </row>
    <row r="77" spans="1:16" x14ac:dyDescent="0.25">
      <c r="A77" s="34"/>
      <c r="B77" s="63"/>
      <c r="C77" s="63"/>
      <c r="D77" s="40"/>
      <c r="E77" s="40"/>
      <c r="F77" s="42"/>
      <c r="G77" s="42"/>
      <c r="H77" s="42"/>
      <c r="I77" s="42"/>
      <c r="J77" s="42"/>
      <c r="K77" s="42"/>
      <c r="L77" s="42"/>
      <c r="M77" s="39"/>
      <c r="N77" s="39"/>
      <c r="O77" s="39"/>
      <c r="P77" s="41"/>
    </row>
    <row r="78" spans="1:16" x14ac:dyDescent="0.25">
      <c r="A78" s="35" t="s">
        <v>71</v>
      </c>
      <c r="B78" s="64"/>
      <c r="C78" s="64"/>
      <c r="D78" s="49"/>
      <c r="E78" s="49"/>
      <c r="F78" s="49"/>
      <c r="G78" s="49"/>
      <c r="H78" s="49"/>
      <c r="I78" s="49"/>
      <c r="J78" s="49"/>
      <c r="K78" s="49"/>
      <c r="L78" s="49"/>
      <c r="M78" s="50"/>
      <c r="N78" s="50"/>
      <c r="O78" s="50"/>
      <c r="P78" s="50"/>
    </row>
    <row r="79" spans="1:16" x14ac:dyDescent="0.25">
      <c r="A79" s="31" t="s">
        <v>72</v>
      </c>
      <c r="B79" s="38">
        <f>+B80+B81</f>
        <v>0</v>
      </c>
      <c r="C79" s="38">
        <f>+C80+C81</f>
        <v>0</v>
      </c>
      <c r="D79" s="38">
        <f>+D80+D81</f>
        <v>0</v>
      </c>
      <c r="E79" s="38">
        <f>+E80+E81</f>
        <v>0</v>
      </c>
      <c r="F79" s="38">
        <f>+F80+F81</f>
        <v>0</v>
      </c>
      <c r="G79" s="38"/>
      <c r="H79" s="38"/>
      <c r="I79" s="38"/>
      <c r="J79" s="38"/>
      <c r="K79" s="38"/>
      <c r="L79" s="38"/>
      <c r="M79" s="38"/>
      <c r="N79" s="38"/>
      <c r="O79" s="38"/>
      <c r="P79" s="41"/>
    </row>
    <row r="80" spans="1:16" ht="25.5" x14ac:dyDescent="0.25">
      <c r="A80" s="32" t="s">
        <v>73</v>
      </c>
      <c r="B80" s="38">
        <v>0</v>
      </c>
      <c r="C80" s="38">
        <v>0</v>
      </c>
      <c r="D80" s="38">
        <v>0</v>
      </c>
      <c r="E80" s="40">
        <v>0</v>
      </c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41"/>
    </row>
    <row r="81" spans="1:16" ht="25.5" x14ac:dyDescent="0.25">
      <c r="A81" s="32" t="s">
        <v>74</v>
      </c>
      <c r="B81" s="54">
        <v>0</v>
      </c>
      <c r="C81" s="54">
        <v>0</v>
      </c>
      <c r="D81" s="54">
        <v>0</v>
      </c>
      <c r="E81" s="55">
        <v>0</v>
      </c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8"/>
    </row>
    <row r="82" spans="1:16" x14ac:dyDescent="0.25">
      <c r="A82" s="31" t="s">
        <v>75</v>
      </c>
      <c r="B82" s="51">
        <f>+B83+B84+B85+B86</f>
        <v>0</v>
      </c>
      <c r="C82" s="51">
        <f>+C83+C84+C85+C86</f>
        <v>0</v>
      </c>
      <c r="D82" s="51">
        <f>+D83+D84+D85+D86</f>
        <v>0</v>
      </c>
      <c r="E82" s="51">
        <f t="shared" ref="E82:P82" si="19">+E83+E84+E85+E86</f>
        <v>0</v>
      </c>
      <c r="F82" s="51">
        <f t="shared" si="19"/>
        <v>0</v>
      </c>
      <c r="G82" s="51">
        <f t="shared" si="19"/>
        <v>0</v>
      </c>
      <c r="H82" s="51">
        <f t="shared" si="19"/>
        <v>0</v>
      </c>
      <c r="I82" s="51">
        <f t="shared" si="19"/>
        <v>0</v>
      </c>
      <c r="J82" s="51">
        <f t="shared" si="19"/>
        <v>0</v>
      </c>
      <c r="K82" s="51">
        <f t="shared" si="19"/>
        <v>0</v>
      </c>
      <c r="L82" s="51">
        <f t="shared" si="19"/>
        <v>0</v>
      </c>
      <c r="M82" s="51">
        <f t="shared" si="19"/>
        <v>0</v>
      </c>
      <c r="N82" s="51">
        <f t="shared" si="19"/>
        <v>0</v>
      </c>
      <c r="O82" s="51">
        <f t="shared" si="19"/>
        <v>0</v>
      </c>
      <c r="P82" s="51">
        <f t="shared" si="19"/>
        <v>0</v>
      </c>
    </row>
    <row r="83" spans="1:16" x14ac:dyDescent="0.25">
      <c r="A83" s="32" t="s">
        <v>76</v>
      </c>
      <c r="B83" s="38">
        <f t="shared" ref="B83:D85" si="20">+C83+D83+E83+F83+G83+H83+I83+J83+K83+L83+M83+N83</f>
        <v>0</v>
      </c>
      <c r="C83" s="38">
        <f t="shared" si="20"/>
        <v>0</v>
      </c>
      <c r="D83" s="38">
        <f t="shared" si="20"/>
        <v>0</v>
      </c>
      <c r="E83" s="38"/>
      <c r="F83" s="38"/>
      <c r="G83" s="38"/>
      <c r="H83" s="38"/>
      <c r="I83" s="38"/>
      <c r="J83" s="38"/>
      <c r="K83" s="38"/>
      <c r="L83" s="38"/>
      <c r="M83" s="39"/>
      <c r="N83" s="39"/>
      <c r="O83" s="39"/>
      <c r="P83" s="38"/>
    </row>
    <row r="84" spans="1:16" x14ac:dyDescent="0.25">
      <c r="A84" s="32" t="s">
        <v>77</v>
      </c>
      <c r="B84" s="38">
        <f t="shared" si="20"/>
        <v>0</v>
      </c>
      <c r="C84" s="38">
        <f t="shared" si="20"/>
        <v>0</v>
      </c>
      <c r="D84" s="38">
        <f t="shared" si="20"/>
        <v>0</v>
      </c>
      <c r="E84" s="38">
        <v>0</v>
      </c>
      <c r="F84" s="38"/>
      <c r="G84" s="38"/>
      <c r="H84" s="38"/>
      <c r="I84" s="38"/>
      <c r="J84" s="38"/>
      <c r="K84" s="38"/>
      <c r="L84" s="38"/>
      <c r="M84" s="38"/>
      <c r="N84" s="39"/>
      <c r="O84" s="39"/>
      <c r="P84" s="41"/>
    </row>
    <row r="85" spans="1:16" x14ac:dyDescent="0.25">
      <c r="A85" s="31" t="s">
        <v>78</v>
      </c>
      <c r="B85" s="38">
        <f t="shared" si="20"/>
        <v>0</v>
      </c>
      <c r="C85" s="38">
        <f t="shared" si="20"/>
        <v>0</v>
      </c>
      <c r="D85" s="38">
        <f t="shared" si="20"/>
        <v>0</v>
      </c>
      <c r="E85" s="38">
        <v>0</v>
      </c>
      <c r="F85" s="38"/>
      <c r="G85" s="38"/>
      <c r="H85" s="38"/>
      <c r="I85" s="38"/>
      <c r="J85" s="38"/>
      <c r="K85" s="38"/>
      <c r="L85" s="38"/>
      <c r="M85" s="38"/>
      <c r="N85" s="39"/>
      <c r="O85" s="39"/>
      <c r="P85" s="41"/>
    </row>
    <row r="86" spans="1:16" x14ac:dyDescent="0.25">
      <c r="A86" s="32" t="s">
        <v>79</v>
      </c>
      <c r="B86" s="38">
        <f>+C86+D86+E86+F86+G86+H86+I86</f>
        <v>0</v>
      </c>
      <c r="C86" s="38">
        <f>+D86+E86+F86+G86+H86+I86+J86</f>
        <v>0</v>
      </c>
      <c r="D86" s="38">
        <f>+E86+F86+G86+H86+I86+J86+K86</f>
        <v>0</v>
      </c>
      <c r="E86" s="38">
        <v>0</v>
      </c>
      <c r="F86" s="38"/>
      <c r="G86" s="38"/>
      <c r="H86" s="38"/>
      <c r="I86" s="38"/>
      <c r="J86" s="38"/>
      <c r="K86" s="38"/>
      <c r="L86" s="38"/>
      <c r="M86" s="38"/>
      <c r="N86" s="39"/>
      <c r="O86" s="39"/>
      <c r="P86" s="41"/>
    </row>
    <row r="87" spans="1:16" x14ac:dyDescent="0.25">
      <c r="A87" s="30">
        <v>3219</v>
      </c>
      <c r="B87" s="24">
        <f>+B85+B82</f>
        <v>0</v>
      </c>
      <c r="C87" s="24">
        <f>+C85+C82</f>
        <v>0</v>
      </c>
      <c r="D87" s="24">
        <f>+D85+D82</f>
        <v>0</v>
      </c>
      <c r="E87" s="24">
        <f t="shared" ref="E87:P87" si="21">+E85+E82+E79</f>
        <v>0</v>
      </c>
      <c r="F87" s="24">
        <f t="shared" si="21"/>
        <v>0</v>
      </c>
      <c r="G87" s="24">
        <f t="shared" si="21"/>
        <v>0</v>
      </c>
      <c r="H87" s="24">
        <f t="shared" si="21"/>
        <v>0</v>
      </c>
      <c r="I87" s="24">
        <f t="shared" si="21"/>
        <v>0</v>
      </c>
      <c r="J87" s="24">
        <f t="shared" si="21"/>
        <v>0</v>
      </c>
      <c r="K87" s="24">
        <f t="shared" si="21"/>
        <v>0</v>
      </c>
      <c r="L87" s="24">
        <f t="shared" si="21"/>
        <v>0</v>
      </c>
      <c r="M87" s="24">
        <f t="shared" si="21"/>
        <v>0</v>
      </c>
      <c r="N87" s="24">
        <f t="shared" si="21"/>
        <v>0</v>
      </c>
      <c r="O87" s="24">
        <f t="shared" si="21"/>
        <v>0</v>
      </c>
      <c r="P87" s="24">
        <f t="shared" si="21"/>
        <v>0</v>
      </c>
    </row>
    <row r="88" spans="1:16" x14ac:dyDescent="0.25">
      <c r="A88" s="33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39"/>
      <c r="N88" s="39"/>
      <c r="O88" s="39"/>
      <c r="P88" s="41"/>
    </row>
    <row r="89" spans="1:16" x14ac:dyDescent="0.25">
      <c r="A89" s="36" t="s">
        <v>80</v>
      </c>
      <c r="B89" s="56">
        <f>+B87+B76</f>
        <v>14571616525</v>
      </c>
      <c r="C89" s="56">
        <f>+C87+C76</f>
        <v>14623723828.66</v>
      </c>
      <c r="D89" s="56">
        <f>+D87+D76</f>
        <v>10310436135.740002</v>
      </c>
      <c r="E89" s="56">
        <f t="shared" ref="E89:P89" si="22">+E87+E76</f>
        <v>788877728.64999998</v>
      </c>
      <c r="F89" s="56">
        <f t="shared" si="22"/>
        <v>892880452.38999999</v>
      </c>
      <c r="G89" s="56">
        <f t="shared" si="22"/>
        <v>1213041074.8799999</v>
      </c>
      <c r="H89" s="56">
        <f t="shared" si="22"/>
        <v>1054424989.7</v>
      </c>
      <c r="I89" s="56">
        <f t="shared" si="22"/>
        <v>896048066.74000001</v>
      </c>
      <c r="J89" s="56">
        <f t="shared" si="22"/>
        <v>981776342.56999993</v>
      </c>
      <c r="K89" s="56">
        <f t="shared" si="22"/>
        <v>1153510523.6499999</v>
      </c>
      <c r="L89" s="56">
        <f t="shared" si="22"/>
        <v>1068503426.83</v>
      </c>
      <c r="M89" s="56">
        <f t="shared" si="22"/>
        <v>969812175.92999995</v>
      </c>
      <c r="N89" s="56">
        <f>+N87+N76</f>
        <v>1279840093.7800002</v>
      </c>
      <c r="O89" s="56">
        <f t="shared" si="22"/>
        <v>0</v>
      </c>
      <c r="P89" s="56">
        <f t="shared" si="22"/>
        <v>0</v>
      </c>
    </row>
    <row r="90" spans="1:16" ht="16.5" x14ac:dyDescent="0.3">
      <c r="D90" s="16"/>
      <c r="E90" s="16"/>
      <c r="F90" s="16"/>
      <c r="G90" s="16"/>
      <c r="H90" s="10"/>
      <c r="I90" s="10"/>
      <c r="J90" s="10"/>
      <c r="K90" s="25"/>
      <c r="L90" s="10"/>
      <c r="M90" s="9"/>
      <c r="N90" s="11"/>
      <c r="O90" s="11"/>
    </row>
    <row r="91" spans="1:16" ht="16.5" x14ac:dyDescent="0.3">
      <c r="D91" s="17"/>
      <c r="E91" s="16"/>
      <c r="F91" s="16"/>
      <c r="G91" s="16"/>
      <c r="H91" s="10"/>
      <c r="I91" s="10"/>
      <c r="J91" s="10"/>
      <c r="K91" s="25"/>
      <c r="L91" s="9"/>
      <c r="M91" s="9"/>
      <c r="N91" s="11"/>
      <c r="O91" s="11"/>
    </row>
    <row r="92" spans="1:16" ht="16.5" x14ac:dyDescent="0.3">
      <c r="D92" s="16"/>
      <c r="E92" s="16"/>
      <c r="F92" s="16"/>
      <c r="G92" s="16"/>
      <c r="H92" s="10"/>
      <c r="I92" s="10"/>
      <c r="J92" s="10"/>
      <c r="K92" s="28"/>
      <c r="L92" s="11"/>
      <c r="M92" s="11"/>
      <c r="N92" s="11"/>
      <c r="O92" s="11"/>
    </row>
    <row r="93" spans="1:16" ht="16.5" x14ac:dyDescent="0.3">
      <c r="A93" s="16" t="s">
        <v>93</v>
      </c>
      <c r="B93" s="16"/>
      <c r="C93" s="16"/>
      <c r="D93" s="16"/>
      <c r="E93" s="16"/>
      <c r="F93" s="16"/>
      <c r="G93" s="16"/>
      <c r="H93" s="10"/>
      <c r="I93" s="10"/>
      <c r="J93" s="10"/>
      <c r="K93" s="28"/>
      <c r="L93" s="11"/>
      <c r="M93" s="11"/>
      <c r="N93" s="11"/>
      <c r="O93" s="11"/>
    </row>
    <row r="94" spans="1:16" ht="16.5" x14ac:dyDescent="0.3">
      <c r="A94" s="16" t="s">
        <v>111</v>
      </c>
      <c r="B94" s="16"/>
      <c r="C94" s="16"/>
      <c r="D94" s="16"/>
      <c r="E94" s="16"/>
      <c r="F94" s="16"/>
      <c r="G94" s="16"/>
      <c r="H94" s="10"/>
      <c r="I94" s="10"/>
      <c r="J94" s="10"/>
      <c r="K94" s="28"/>
      <c r="L94" s="11"/>
      <c r="M94" s="11"/>
      <c r="N94" s="29"/>
      <c r="O94" s="11"/>
    </row>
    <row r="95" spans="1:16" ht="16.5" x14ac:dyDescent="0.3">
      <c r="A95" s="16" t="s">
        <v>112</v>
      </c>
      <c r="B95" s="16"/>
      <c r="C95" s="16"/>
      <c r="D95" s="16"/>
      <c r="E95" s="18"/>
      <c r="F95" s="16"/>
      <c r="G95" s="16"/>
      <c r="H95" s="10"/>
      <c r="I95" s="10"/>
      <c r="J95" s="10"/>
      <c r="K95" s="28"/>
      <c r="L95" s="29"/>
      <c r="M95" s="11"/>
      <c r="N95" s="29"/>
      <c r="O95" s="11"/>
    </row>
    <row r="96" spans="1:16" ht="16.5" x14ac:dyDescent="0.3">
      <c r="A96" s="16"/>
      <c r="B96" s="16"/>
      <c r="C96" s="16"/>
      <c r="D96" s="16"/>
      <c r="E96" s="16"/>
      <c r="F96" s="16"/>
      <c r="G96" s="16"/>
      <c r="H96" s="10"/>
      <c r="I96" s="12"/>
      <c r="J96" s="10"/>
      <c r="K96" s="28"/>
      <c r="L96" s="11"/>
      <c r="M96" s="11"/>
      <c r="N96" s="11"/>
      <c r="O96" s="11"/>
    </row>
    <row r="97" spans="1:15" ht="16.5" x14ac:dyDescent="0.3">
      <c r="A97" s="16"/>
      <c r="B97" s="16"/>
      <c r="C97" s="16"/>
      <c r="D97" s="16"/>
      <c r="E97" s="16"/>
      <c r="F97" s="16"/>
      <c r="G97" s="16"/>
      <c r="H97" s="10"/>
      <c r="I97" s="10"/>
      <c r="J97" s="10"/>
      <c r="K97" s="11"/>
      <c r="L97" s="11"/>
      <c r="M97" s="11"/>
      <c r="N97" s="29"/>
      <c r="O97" s="11"/>
    </row>
    <row r="98" spans="1:15" ht="16.5" x14ac:dyDescent="0.3">
      <c r="A98" s="16"/>
      <c r="B98" s="16"/>
      <c r="C98" s="16"/>
      <c r="D98" s="16"/>
      <c r="E98" s="16"/>
      <c r="F98" s="20"/>
      <c r="G98" s="16"/>
      <c r="H98" s="59"/>
      <c r="I98" s="59"/>
      <c r="J98" s="10"/>
      <c r="K98" s="11"/>
      <c r="L98" s="11"/>
      <c r="M98" s="11"/>
      <c r="N98" s="11"/>
      <c r="O98" s="11"/>
    </row>
    <row r="99" spans="1:15" ht="16.5" x14ac:dyDescent="0.3">
      <c r="A99" s="16" t="s">
        <v>94</v>
      </c>
      <c r="B99" s="16"/>
      <c r="C99" s="16"/>
      <c r="D99" s="16"/>
      <c r="E99" s="16"/>
      <c r="F99" s="16"/>
      <c r="G99" s="58"/>
      <c r="H99" s="10"/>
      <c r="I99" s="10"/>
      <c r="J99" s="10"/>
      <c r="K99" s="11"/>
      <c r="L99" s="11"/>
      <c r="M99" s="11"/>
      <c r="N99" s="11"/>
      <c r="O99" s="11"/>
    </row>
    <row r="100" spans="1:15" ht="16.5" x14ac:dyDescent="0.3">
      <c r="A100" s="19" t="s">
        <v>97</v>
      </c>
      <c r="B100" s="19"/>
      <c r="C100" s="19"/>
      <c r="D100" s="16"/>
      <c r="E100" s="16"/>
      <c r="F100" s="20"/>
      <c r="G100" s="27"/>
      <c r="I100" s="10"/>
      <c r="J100" s="10"/>
      <c r="K100" s="11"/>
      <c r="L100" s="11"/>
      <c r="M100" s="11"/>
      <c r="N100" s="11"/>
      <c r="O100" s="11"/>
    </row>
    <row r="101" spans="1:15" ht="16.5" x14ac:dyDescent="0.3">
      <c r="A101" s="19" t="s">
        <v>98</v>
      </c>
      <c r="B101" s="19"/>
      <c r="C101" s="19"/>
      <c r="D101" s="16"/>
      <c r="E101" s="16"/>
      <c r="F101" s="16"/>
      <c r="G101" s="16"/>
      <c r="I101" s="10"/>
      <c r="J101" s="10"/>
      <c r="K101" s="11"/>
      <c r="L101" s="11"/>
      <c r="M101" s="11"/>
      <c r="N101" s="11"/>
      <c r="O101" s="11"/>
    </row>
    <row r="102" spans="1:15" ht="16.5" x14ac:dyDescent="0.3">
      <c r="A102" s="16"/>
      <c r="B102" s="16"/>
      <c r="C102" s="16"/>
      <c r="D102" s="16"/>
      <c r="E102" s="16"/>
      <c r="F102" s="20"/>
      <c r="G102" s="16"/>
      <c r="I102" s="10"/>
      <c r="J102" s="10"/>
      <c r="K102" s="11"/>
      <c r="L102" s="11"/>
      <c r="M102" s="11"/>
      <c r="N102" s="11"/>
      <c r="O102" s="11"/>
    </row>
    <row r="103" spans="1:15" ht="16.5" x14ac:dyDescent="0.3">
      <c r="A103" s="16"/>
      <c r="B103" s="16"/>
      <c r="C103" s="16"/>
      <c r="D103" s="16"/>
      <c r="E103" s="16"/>
      <c r="F103" s="16"/>
      <c r="G103" s="5"/>
      <c r="H103" s="10"/>
      <c r="I103" s="10"/>
      <c r="J103" s="10"/>
      <c r="K103" s="11"/>
      <c r="L103" s="29"/>
      <c r="M103" s="11"/>
      <c r="N103" s="11"/>
      <c r="O103" s="11"/>
    </row>
    <row r="104" spans="1:15" ht="16.5" x14ac:dyDescent="0.3">
      <c r="A104" s="16" t="s">
        <v>95</v>
      </c>
      <c r="B104" s="16"/>
      <c r="C104" s="16"/>
      <c r="D104" s="16"/>
      <c r="E104" s="16"/>
      <c r="F104" s="16"/>
      <c r="G104" s="16"/>
      <c r="H104" s="10"/>
      <c r="I104" s="10"/>
      <c r="J104" s="10"/>
      <c r="K104" s="11"/>
      <c r="L104" s="11"/>
      <c r="M104" s="11"/>
      <c r="N104" s="11"/>
      <c r="O104" s="11"/>
    </row>
    <row r="105" spans="1:15" ht="16.5" x14ac:dyDescent="0.3">
      <c r="A105" s="19" t="s">
        <v>110</v>
      </c>
      <c r="B105" s="19"/>
      <c r="C105" s="19"/>
      <c r="D105" s="16"/>
      <c r="E105" s="16"/>
      <c r="F105" s="16"/>
      <c r="G105" s="16"/>
      <c r="H105" s="11"/>
      <c r="I105" s="11"/>
      <c r="J105" s="11"/>
      <c r="K105" s="11"/>
      <c r="L105" s="29"/>
      <c r="M105" s="11"/>
      <c r="N105" s="11"/>
      <c r="O105" s="11"/>
    </row>
    <row r="106" spans="1:15" ht="16.5" x14ac:dyDescent="0.3">
      <c r="A106" s="19" t="s">
        <v>99</v>
      </c>
      <c r="B106" s="19"/>
      <c r="C106" s="19"/>
      <c r="D106" s="16"/>
      <c r="E106" s="16"/>
      <c r="F106" s="16"/>
      <c r="G106" s="16"/>
      <c r="H106" s="11"/>
      <c r="I106" s="11"/>
      <c r="J106" s="11"/>
      <c r="K106" s="11"/>
      <c r="L106" s="11"/>
      <c r="M106" s="11"/>
      <c r="N106" s="11"/>
      <c r="O106" s="11"/>
    </row>
    <row r="107" spans="1:15" ht="16.5" x14ac:dyDescent="0.3">
      <c r="A107" s="19"/>
      <c r="B107" s="19"/>
      <c r="C107" s="19"/>
      <c r="D107" s="16"/>
      <c r="E107" s="16"/>
      <c r="F107" s="16"/>
      <c r="G107" s="16"/>
      <c r="H107" s="11"/>
      <c r="I107" s="11"/>
      <c r="J107" s="11"/>
      <c r="K107" s="11"/>
      <c r="L107" s="11"/>
      <c r="M107" s="11"/>
      <c r="N107" s="11"/>
      <c r="O107" s="11"/>
    </row>
    <row r="108" spans="1:15" ht="16.5" x14ac:dyDescent="0.3">
      <c r="A108" s="16"/>
      <c r="B108" s="16"/>
      <c r="C108" s="16"/>
      <c r="D108" s="16"/>
      <c r="E108" s="21"/>
      <c r="F108" s="16"/>
      <c r="G108" s="16"/>
      <c r="H108" s="11"/>
      <c r="I108" s="11"/>
      <c r="J108" s="11"/>
      <c r="K108" s="11"/>
      <c r="L108" s="11"/>
      <c r="M108" s="11"/>
      <c r="N108" s="11"/>
      <c r="O108" s="11"/>
    </row>
    <row r="109" spans="1:15" ht="16.5" x14ac:dyDescent="0.3">
      <c r="A109" s="16" t="s">
        <v>96</v>
      </c>
      <c r="B109" s="16"/>
      <c r="C109" s="16"/>
      <c r="D109" s="16"/>
      <c r="E109" s="16"/>
      <c r="F109" s="16"/>
      <c r="G109" s="16"/>
      <c r="H109" s="11"/>
      <c r="I109" s="11"/>
      <c r="J109" s="11"/>
      <c r="K109" s="11"/>
      <c r="L109" s="11"/>
      <c r="M109" s="11"/>
      <c r="N109" s="11"/>
      <c r="O109" s="11"/>
    </row>
    <row r="110" spans="1:15" ht="16.5" x14ac:dyDescent="0.3">
      <c r="A110" s="19" t="s">
        <v>109</v>
      </c>
      <c r="B110" s="19"/>
      <c r="C110" s="19"/>
      <c r="D110" s="10"/>
      <c r="E110" s="10"/>
      <c r="F110" s="10"/>
      <c r="G110" s="10"/>
      <c r="H110" s="11"/>
      <c r="I110" s="11"/>
      <c r="J110" s="11"/>
      <c r="K110" s="11"/>
      <c r="L110" s="11"/>
      <c r="M110" s="11"/>
      <c r="N110" s="11"/>
      <c r="O110" s="11"/>
    </row>
    <row r="111" spans="1:15" ht="16.5" x14ac:dyDescent="0.3">
      <c r="A111" s="19" t="s">
        <v>108</v>
      </c>
      <c r="B111" s="19"/>
      <c r="C111" s="19"/>
      <c r="D111" s="10"/>
      <c r="E111" s="10"/>
      <c r="F111" s="10"/>
      <c r="G111" s="10"/>
      <c r="H111" s="8"/>
      <c r="I111" s="8"/>
      <c r="J111" s="8"/>
      <c r="K111" s="8"/>
      <c r="L111" s="8"/>
    </row>
    <row r="112" spans="1:1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</sheetData>
  <mergeCells count="4">
    <mergeCell ref="A5:N5"/>
    <mergeCell ref="A6:N6"/>
    <mergeCell ref="A7:N7"/>
    <mergeCell ref="A8:N8"/>
  </mergeCells>
  <phoneticPr fontId="8" type="noConversion"/>
  <pageMargins left="0.25" right="0" top="0.41" bottom="0.15748031496063" header="0.45" footer="0.15748031496063"/>
  <pageSetup paperSize="5" scale="7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EJECUCION ENERO-DICIEMBRE-2021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Celeida Veriguete</cp:lastModifiedBy>
  <cp:lastPrinted>2021-11-09T13:58:04Z</cp:lastPrinted>
  <dcterms:created xsi:type="dcterms:W3CDTF">2018-04-17T18:57:16Z</dcterms:created>
  <dcterms:modified xsi:type="dcterms:W3CDTF">2021-11-09T15:03:12Z</dcterms:modified>
</cp:coreProperties>
</file>