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11 NOVIEMBRE 2022\"/>
    </mc:Choice>
  </mc:AlternateContent>
  <xr:revisionPtr revIDLastSave="0" documentId="13_ncr:1_{0B007CAF-D549-4AB5-A223-8EF561106DB2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3" i="1" l="1"/>
  <c r="H483" i="1"/>
  <c r="I483" i="1"/>
  <c r="J483" i="1"/>
  <c r="K483" i="1"/>
  <c r="L483" i="1"/>
  <c r="M483" i="1"/>
  <c r="L226" i="1"/>
  <c r="M226" i="1" s="1"/>
  <c r="J248" i="1"/>
  <c r="I248" i="1"/>
  <c r="H248" i="1"/>
  <c r="G248" i="1"/>
  <c r="J246" i="1"/>
  <c r="I246" i="1"/>
  <c r="H246" i="1"/>
  <c r="G246" i="1"/>
  <c r="J228" i="1"/>
  <c r="I228" i="1"/>
  <c r="H228" i="1"/>
  <c r="G228" i="1"/>
  <c r="I243" i="1"/>
  <c r="H243" i="1"/>
  <c r="L243" i="1" s="1"/>
  <c r="G243" i="1"/>
  <c r="I247" i="1"/>
  <c r="L247" i="1" s="1"/>
  <c r="H247" i="1"/>
  <c r="G247" i="1"/>
  <c r="I251" i="1"/>
  <c r="H251" i="1"/>
  <c r="G251" i="1"/>
  <c r="J250" i="1"/>
  <c r="I250" i="1"/>
  <c r="H250" i="1"/>
  <c r="G250" i="1"/>
  <c r="J249" i="1"/>
  <c r="I249" i="1"/>
  <c r="H249" i="1"/>
  <c r="G249" i="1"/>
  <c r="J245" i="1"/>
  <c r="I245" i="1"/>
  <c r="H245" i="1"/>
  <c r="G245" i="1"/>
  <c r="J244" i="1"/>
  <c r="I244" i="1"/>
  <c r="H244" i="1"/>
  <c r="G244" i="1"/>
  <c r="J242" i="1"/>
  <c r="I242" i="1"/>
  <c r="H242" i="1"/>
  <c r="G242" i="1"/>
  <c r="J241" i="1"/>
  <c r="I241" i="1"/>
  <c r="H241" i="1"/>
  <c r="G241" i="1"/>
  <c r="H227" i="1"/>
  <c r="I227" i="1"/>
  <c r="G227" i="1"/>
  <c r="J240" i="1"/>
  <c r="I240" i="1"/>
  <c r="H240" i="1"/>
  <c r="G240" i="1"/>
  <c r="J239" i="1"/>
  <c r="I239" i="1"/>
  <c r="H239" i="1"/>
  <c r="G239" i="1"/>
  <c r="J238" i="1"/>
  <c r="I238" i="1"/>
  <c r="H238" i="1"/>
  <c r="L238" i="1" s="1"/>
  <c r="G238" i="1"/>
  <c r="J237" i="1"/>
  <c r="I237" i="1"/>
  <c r="H237" i="1"/>
  <c r="G237" i="1"/>
  <c r="J236" i="1"/>
  <c r="I236" i="1"/>
  <c r="H236" i="1"/>
  <c r="G236" i="1"/>
  <c r="J235" i="1"/>
  <c r="I235" i="1"/>
  <c r="H235" i="1"/>
  <c r="G235" i="1"/>
  <c r="I234" i="1"/>
  <c r="H234" i="1"/>
  <c r="L234" i="1" s="1"/>
  <c r="G234" i="1"/>
  <c r="J233" i="1"/>
  <c r="I233" i="1"/>
  <c r="H233" i="1"/>
  <c r="G233" i="1"/>
  <c r="J232" i="1"/>
  <c r="I232" i="1"/>
  <c r="H232" i="1"/>
  <c r="G232" i="1"/>
  <c r="I231" i="1"/>
  <c r="J231" i="1"/>
  <c r="H231" i="1"/>
  <c r="L231" i="1" s="1"/>
  <c r="G231" i="1"/>
  <c r="K110" i="1"/>
  <c r="K52" i="1"/>
  <c r="K410" i="1"/>
  <c r="K53" i="1"/>
  <c r="K54" i="1"/>
  <c r="K102" i="1"/>
  <c r="K383" i="1"/>
  <c r="K55" i="1"/>
  <c r="K424" i="1"/>
  <c r="K411" i="1"/>
  <c r="K114" i="1"/>
  <c r="K412" i="1"/>
  <c r="K435" i="1"/>
  <c r="K103" i="1"/>
  <c r="K56" i="1"/>
  <c r="K97" i="1"/>
  <c r="K111" i="1"/>
  <c r="K413" i="1"/>
  <c r="K414" i="1"/>
  <c r="K425" i="1"/>
  <c r="K415" i="1"/>
  <c r="K416" i="1"/>
  <c r="K417" i="1"/>
  <c r="K57" i="1"/>
  <c r="K104" i="1"/>
  <c r="K418" i="1"/>
  <c r="K256" i="1"/>
  <c r="K458" i="1"/>
  <c r="K459" i="1"/>
  <c r="K344" i="1"/>
  <c r="K475" i="1"/>
  <c r="K460" i="1"/>
  <c r="K419" i="1"/>
  <c r="K426" i="1"/>
  <c r="K461" i="1"/>
  <c r="K322" i="1"/>
  <c r="K327" i="1"/>
  <c r="K328" i="1"/>
  <c r="K329" i="1"/>
  <c r="K468" i="1"/>
  <c r="K330" i="1"/>
  <c r="K331" i="1"/>
  <c r="K470" i="1"/>
  <c r="K457" i="1"/>
  <c r="K323" i="1"/>
  <c r="K332" i="1"/>
  <c r="K462" i="1"/>
  <c r="K333" i="1"/>
  <c r="K334" i="1"/>
  <c r="K335" i="1"/>
  <c r="K20" i="1"/>
  <c r="K469" i="1"/>
  <c r="K216" i="1"/>
  <c r="K409" i="1"/>
  <c r="K24" i="1"/>
  <c r="K336" i="1"/>
  <c r="K17" i="1"/>
  <c r="K217" i="1"/>
  <c r="K300" i="1"/>
  <c r="K23" i="1"/>
  <c r="K218" i="1"/>
  <c r="K219" i="1"/>
  <c r="K441" i="1"/>
  <c r="K229" i="1"/>
  <c r="K320" i="1"/>
  <c r="K220" i="1"/>
  <c r="K46" i="1"/>
  <c r="K221" i="1"/>
  <c r="K40" i="1"/>
  <c r="K41" i="1"/>
  <c r="K222" i="1"/>
  <c r="K223" i="1"/>
  <c r="K456" i="1"/>
  <c r="K301" i="1"/>
  <c r="K297" i="1"/>
  <c r="K224" i="1"/>
  <c r="K420" i="1"/>
  <c r="K42" i="1"/>
  <c r="K302" i="1"/>
  <c r="K48" i="1"/>
  <c r="K439" i="1"/>
  <c r="K34" i="1"/>
  <c r="K303" i="1"/>
  <c r="K304" i="1"/>
  <c r="K319" i="1"/>
  <c r="K253" i="1"/>
  <c r="K423" i="1"/>
  <c r="K291" i="1"/>
  <c r="K317" i="1"/>
  <c r="K292" i="1"/>
  <c r="K305" i="1"/>
  <c r="K306" i="1"/>
  <c r="K35" i="1"/>
  <c r="K298" i="1"/>
  <c r="K437" i="1"/>
  <c r="K275" i="1"/>
  <c r="K11" i="1"/>
  <c r="K12" i="1"/>
  <c r="K13" i="1"/>
  <c r="K363" i="1"/>
  <c r="K178" i="1"/>
  <c r="K58" i="1"/>
  <c r="K179" i="1"/>
  <c r="K268" i="1"/>
  <c r="K115" i="1"/>
  <c r="K384" i="1"/>
  <c r="K130" i="1"/>
  <c r="K364" i="1"/>
  <c r="K427" i="1"/>
  <c r="K180" i="1"/>
  <c r="K374" i="1"/>
  <c r="K181" i="1"/>
  <c r="K59" i="1"/>
  <c r="K182" i="1"/>
  <c r="K183" i="1"/>
  <c r="K385" i="1"/>
  <c r="K386" i="1"/>
  <c r="K285" i="1"/>
  <c r="K387" i="1"/>
  <c r="K184" i="1"/>
  <c r="K421" i="1"/>
  <c r="K382" i="1"/>
  <c r="K388" i="1"/>
  <c r="K428" i="1"/>
  <c r="K355" i="1"/>
  <c r="K185" i="1"/>
  <c r="K60" i="1"/>
  <c r="K113" i="1"/>
  <c r="K116" i="1"/>
  <c r="K186" i="1"/>
  <c r="K61" i="1"/>
  <c r="K269" i="1"/>
  <c r="K62" i="1"/>
  <c r="K63" i="1"/>
  <c r="K64" i="1"/>
  <c r="K187" i="1"/>
  <c r="K375" i="1"/>
  <c r="K389" i="1"/>
  <c r="K376" i="1"/>
  <c r="K390" i="1"/>
  <c r="K65" i="1"/>
  <c r="K131" i="1"/>
  <c r="K50" i="1"/>
  <c r="K188" i="1"/>
  <c r="K189" i="1"/>
  <c r="K348" i="1"/>
  <c r="K117" i="1"/>
  <c r="K190" i="1"/>
  <c r="K191" i="1"/>
  <c r="K192" i="1"/>
  <c r="K26" i="1"/>
  <c r="K66" i="1"/>
  <c r="K391" i="1"/>
  <c r="K67" i="1"/>
  <c r="K472" i="1"/>
  <c r="K392" i="1"/>
  <c r="K193" i="1"/>
  <c r="K194" i="1"/>
  <c r="K195" i="1"/>
  <c r="K393" i="1"/>
  <c r="K394" i="1"/>
  <c r="K395" i="1"/>
  <c r="K270" i="1"/>
  <c r="K68" i="1"/>
  <c r="K396" i="1"/>
  <c r="K196" i="1"/>
  <c r="K197" i="1"/>
  <c r="K69" i="1"/>
  <c r="K198" i="1"/>
  <c r="K199" i="1"/>
  <c r="K70" i="1"/>
  <c r="K397" i="1"/>
  <c r="K200" i="1"/>
  <c r="K51" i="1"/>
  <c r="K71" i="1"/>
  <c r="K433" i="1"/>
  <c r="K377" i="1"/>
  <c r="K398" i="1"/>
  <c r="K429" i="1"/>
  <c r="K49" i="1"/>
  <c r="K201" i="1"/>
  <c r="K286" i="1"/>
  <c r="K399" i="1"/>
  <c r="K202" i="1"/>
  <c r="K203" i="1"/>
  <c r="K204" i="1"/>
  <c r="K98" i="1"/>
  <c r="K205" i="1"/>
  <c r="K206" i="1"/>
  <c r="K72" i="1"/>
  <c r="K73" i="1"/>
  <c r="K378" i="1"/>
  <c r="K271" i="1"/>
  <c r="K74" i="1"/>
  <c r="K400" i="1"/>
  <c r="K401" i="1"/>
  <c r="K430" i="1"/>
  <c r="K207" i="1"/>
  <c r="K402" i="1"/>
  <c r="K379" i="1"/>
  <c r="K403" i="1"/>
  <c r="K380" i="1"/>
  <c r="K365" i="1"/>
  <c r="K75" i="1"/>
  <c r="K431" i="1"/>
  <c r="K133" i="1"/>
  <c r="K404" i="1"/>
  <c r="K422" i="1"/>
  <c r="K405" i="1"/>
  <c r="K118" i="1"/>
  <c r="K366" i="1"/>
  <c r="K367" i="1"/>
  <c r="K434" i="1"/>
  <c r="K134" i="1"/>
  <c r="K208" i="1"/>
  <c r="K99" i="1"/>
  <c r="K368" i="1"/>
  <c r="K406" i="1"/>
  <c r="K132" i="1"/>
  <c r="K407" i="1"/>
  <c r="K408" i="1"/>
  <c r="K120" i="1"/>
  <c r="K76" i="1"/>
  <c r="K77" i="1"/>
  <c r="K449" i="1"/>
  <c r="K78" i="1"/>
  <c r="K121" i="1"/>
  <c r="K100" i="1"/>
  <c r="K79" i="1"/>
  <c r="K450" i="1"/>
  <c r="K18" i="1"/>
  <c r="K466" i="1"/>
  <c r="K141" i="1"/>
  <c r="K122" i="1"/>
  <c r="K109" i="1"/>
  <c r="K80" i="1"/>
  <c r="K105" i="1"/>
  <c r="K451" i="1"/>
  <c r="K106" i="1"/>
  <c r="K81" i="1"/>
  <c r="K452" i="1"/>
  <c r="K82" i="1"/>
  <c r="K453" i="1"/>
  <c r="K362" i="1"/>
  <c r="K448" i="1"/>
  <c r="K436" i="1"/>
  <c r="K440" i="1"/>
  <c r="K347" i="1"/>
  <c r="K454" i="1"/>
  <c r="K455" i="1"/>
  <c r="K337" i="1"/>
  <c r="K19" i="1"/>
  <c r="K338" i="1"/>
  <c r="K339" i="1"/>
  <c r="K25" i="1"/>
  <c r="K340" i="1"/>
  <c r="K21" i="1"/>
  <c r="K321" i="1"/>
  <c r="K442" i="1"/>
  <c r="K29" i="1"/>
  <c r="K324" i="1"/>
  <c r="K325" i="1"/>
  <c r="K471" i="1"/>
  <c r="K326" i="1"/>
  <c r="K230" i="1"/>
  <c r="K443" i="1"/>
  <c r="K463" i="1"/>
  <c r="K225" i="1"/>
  <c r="K22" i="1"/>
  <c r="K464" i="1"/>
  <c r="K444" i="1"/>
  <c r="K465" i="1"/>
  <c r="K445" i="1"/>
  <c r="K255" i="1"/>
  <c r="K43" i="1"/>
  <c r="K346" i="1"/>
  <c r="K36" i="1"/>
  <c r="K44" i="1"/>
  <c r="K318" i="1"/>
  <c r="K438" i="1"/>
  <c r="K37" i="1"/>
  <c r="K30" i="1"/>
  <c r="K45" i="1"/>
  <c r="K31" i="1"/>
  <c r="K307" i="1"/>
  <c r="K308" i="1"/>
  <c r="K294" i="1"/>
  <c r="K296" i="1"/>
  <c r="K293" i="1"/>
  <c r="K309" i="1"/>
  <c r="K310" i="1"/>
  <c r="K39" i="1"/>
  <c r="K32" i="1"/>
  <c r="K299" i="1"/>
  <c r="K311" i="1"/>
  <c r="K312" i="1"/>
  <c r="K313" i="1"/>
  <c r="K314" i="1"/>
  <c r="K254" i="1"/>
  <c r="K295" i="1"/>
  <c r="K315" i="1"/>
  <c r="K316" i="1"/>
  <c r="K252" i="1"/>
  <c r="K47" i="1"/>
  <c r="K33" i="1"/>
  <c r="K283" i="1"/>
  <c r="K38" i="1"/>
  <c r="K276" i="1"/>
  <c r="K277" i="1"/>
  <c r="K278" i="1"/>
  <c r="K279" i="1"/>
  <c r="K282" i="1"/>
  <c r="K280" i="1"/>
  <c r="K281" i="1"/>
  <c r="K284" i="1"/>
  <c r="K14" i="1"/>
  <c r="K15" i="1"/>
  <c r="K16" i="1"/>
  <c r="K10" i="1"/>
  <c r="K107" i="1"/>
  <c r="K142" i="1"/>
  <c r="K356" i="1"/>
  <c r="K287" i="1"/>
  <c r="K257" i="1"/>
  <c r="K476" i="1"/>
  <c r="K143" i="1"/>
  <c r="K144" i="1"/>
  <c r="K108" i="1"/>
  <c r="K83" i="1"/>
  <c r="K357" i="1"/>
  <c r="K288" i="1"/>
  <c r="K127" i="1"/>
  <c r="K358" i="1"/>
  <c r="K258" i="1"/>
  <c r="K259" i="1"/>
  <c r="K137" i="1"/>
  <c r="K145" i="1"/>
  <c r="K84" i="1"/>
  <c r="K289" i="1"/>
  <c r="K359" i="1"/>
  <c r="K85" i="1"/>
  <c r="K174" i="1"/>
  <c r="K260" i="1"/>
  <c r="K86" i="1"/>
  <c r="K87" i="1"/>
  <c r="K477" i="1"/>
  <c r="K146" i="1"/>
  <c r="K261" i="1"/>
  <c r="K345" i="1"/>
  <c r="K88" i="1"/>
  <c r="K210" i="1"/>
  <c r="K147" i="1"/>
  <c r="K211" i="1"/>
  <c r="K349" i="1"/>
  <c r="K262" i="1"/>
  <c r="K148" i="1"/>
  <c r="K149" i="1"/>
  <c r="K372" i="1"/>
  <c r="K342" i="1"/>
  <c r="K373" i="1"/>
  <c r="K150" i="1"/>
  <c r="K89" i="1"/>
  <c r="K212" i="1"/>
  <c r="K272" i="1"/>
  <c r="K151" i="1"/>
  <c r="K175" i="1"/>
  <c r="K152" i="1"/>
  <c r="K153" i="1"/>
  <c r="K213" i="1"/>
  <c r="K478" i="1"/>
  <c r="K154" i="1"/>
  <c r="K90" i="1"/>
  <c r="K101" i="1"/>
  <c r="K91" i="1"/>
  <c r="K479" i="1"/>
  <c r="K381" i="1"/>
  <c r="K176" i="1"/>
  <c r="K92" i="1"/>
  <c r="K155" i="1"/>
  <c r="K93" i="1"/>
  <c r="K138" i="1"/>
  <c r="K177" i="1"/>
  <c r="K263" i="1"/>
  <c r="K156" i="1"/>
  <c r="K360" i="1"/>
  <c r="K157" i="1"/>
  <c r="K94" i="1"/>
  <c r="K370" i="1"/>
  <c r="K27" i="1"/>
  <c r="K139" i="1"/>
  <c r="K119" i="1"/>
  <c r="K369" i="1"/>
  <c r="K158" i="1"/>
  <c r="K350" i="1"/>
  <c r="K351" i="1"/>
  <c r="K159" i="1"/>
  <c r="K135" i="1"/>
  <c r="K264" i="1"/>
  <c r="K160" i="1"/>
  <c r="K290" i="1"/>
  <c r="K161" i="1"/>
  <c r="K467" i="1"/>
  <c r="K162" i="1"/>
  <c r="K112" i="1"/>
  <c r="K163" i="1"/>
  <c r="K28" i="1"/>
  <c r="K473" i="1"/>
  <c r="K352" i="1"/>
  <c r="K273" i="1"/>
  <c r="K480" i="1"/>
  <c r="K123" i="1"/>
  <c r="K136" i="1"/>
  <c r="K173" i="1"/>
  <c r="K353" i="1"/>
  <c r="K474" i="1"/>
  <c r="K354" i="1"/>
  <c r="K371" i="1"/>
  <c r="K214" i="1"/>
  <c r="K341" i="1"/>
  <c r="K343" i="1"/>
  <c r="K164" i="1"/>
  <c r="K124" i="1"/>
  <c r="K125" i="1"/>
  <c r="K165" i="1"/>
  <c r="K166" i="1"/>
  <c r="K265" i="1"/>
  <c r="K140" i="1"/>
  <c r="K167" i="1"/>
  <c r="K126" i="1"/>
  <c r="K168" i="1"/>
  <c r="K169" i="1"/>
  <c r="K128" i="1"/>
  <c r="K266" i="1"/>
  <c r="K267" i="1"/>
  <c r="K481" i="1"/>
  <c r="K215" i="1"/>
  <c r="K432" i="1"/>
  <c r="K274" i="1"/>
  <c r="K170" i="1"/>
  <c r="K482" i="1"/>
  <c r="K361" i="1"/>
  <c r="K95" i="1"/>
  <c r="K171" i="1"/>
  <c r="K447" i="1"/>
  <c r="K209" i="1"/>
  <c r="K129" i="1"/>
  <c r="K96" i="1"/>
  <c r="K172" i="1"/>
  <c r="K446" i="1"/>
  <c r="M231" i="1" l="1"/>
  <c r="L227" i="1"/>
  <c r="M243" i="1"/>
  <c r="L232" i="1"/>
  <c r="L242" i="1"/>
  <c r="M242" i="1" s="1"/>
  <c r="L244" i="1"/>
  <c r="M244" i="1" s="1"/>
  <c r="L251" i="1"/>
  <c r="M251" i="1" s="1"/>
  <c r="M227" i="1"/>
  <c r="L245" i="1"/>
  <c r="M245" i="1" s="1"/>
  <c r="L250" i="1"/>
  <c r="M250" i="1" s="1"/>
  <c r="M247" i="1"/>
  <c r="L237" i="1"/>
  <c r="M237" i="1" s="1"/>
  <c r="L239" i="1"/>
  <c r="M239" i="1" s="1"/>
  <c r="L233" i="1"/>
  <c r="M233" i="1" s="1"/>
  <c r="L235" i="1"/>
  <c r="M235" i="1" s="1"/>
  <c r="L246" i="1"/>
  <c r="M246" i="1" s="1"/>
  <c r="M238" i="1"/>
  <c r="L241" i="1"/>
  <c r="M241" i="1" s="1"/>
  <c r="L249" i="1"/>
  <c r="M249" i="1" s="1"/>
  <c r="M232" i="1"/>
  <c r="M234" i="1"/>
  <c r="L236" i="1"/>
  <c r="M236" i="1" s="1"/>
  <c r="L240" i="1"/>
  <c r="M240" i="1" s="1"/>
  <c r="L228" i="1"/>
  <c r="M228" i="1" s="1"/>
  <c r="L248" i="1"/>
  <c r="M248" i="1" s="1"/>
</calcChain>
</file>

<file path=xl/sharedStrings.xml><?xml version="1.0" encoding="utf-8"?>
<sst xmlns="http://schemas.openxmlformats.org/spreadsheetml/2006/main" count="2382" uniqueCount="692">
  <si>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</si>
  <si>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</si>
  <si>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</si>
  <si>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</si>
  <si>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</si>
  <si>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</si>
  <si>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</si>
  <si>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</si>
  <si>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</si>
  <si>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</si>
  <si>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</si>
  <si>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</si>
  <si>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</si>
  <si>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</si>
  <si>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</si>
  <si>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</si>
  <si>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</si>
  <si>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</si>
  <si>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</si>
  <si>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</si>
  <si>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</si>
  <si>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CARMEN EVARISTA MATIAS PEREZ</t>
  </si>
  <si>
    <t>FEMENINO</t>
  </si>
  <si>
    <t>VICEMINISTERIO DE EDUCACION SUPERIOR</t>
  </si>
  <si>
    <t>GENARO ANTONIO RODRIGUEZ MARTINEZ</t>
  </si>
  <si>
    <t>VICEMINISTERIO DE CIENCIA Y TECNOLOGIA</t>
  </si>
  <si>
    <t>JUAN FRANCISCO VILORIA SANTOS</t>
  </si>
  <si>
    <t>VICEMINISTERIO DE EVALUACION Y ACREDITAC</t>
  </si>
  <si>
    <t>MARIA LOPEZ POLANCO</t>
  </si>
  <si>
    <t>VICEMINISTERIO DE EXTENSION MESCYT</t>
  </si>
  <si>
    <t>PAULA MERCEDES DISLA ACOSTA</t>
  </si>
  <si>
    <t>VICEMINISTERIO DE RELACIONES INTERNACION</t>
  </si>
  <si>
    <t>BRENDA DEL CARMEN CEPEDA VARGAS</t>
  </si>
  <si>
    <t>ABOGADO (A)</t>
  </si>
  <si>
    <t>DEPARTAMENTO JURIDICO</t>
  </si>
  <si>
    <t>CARRERA ADMINISTRATIVA</t>
  </si>
  <si>
    <t>APOLINAR CRUZ MELO</t>
  </si>
  <si>
    <t>ADMINISTRADOR DE RED</t>
  </si>
  <si>
    <t>DEPARTAMENTO DE OPERACIONES TIC -MESCYT</t>
  </si>
  <si>
    <t>FIJO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</si>
  <si>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</si>
  <si>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</si>
  <si>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</si>
  <si>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</si>
  <si>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</si>
  <si>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</si>
  <si>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</si>
  <si>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</si>
  <si>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VIRGINIA VERUSKA D OLEO CABRERA</t>
  </si>
  <si>
    <t>ANALISTA PRESUPUESTO</t>
  </si>
  <si>
    <t>DEPARTAMENTO DE PRESUPUESTO</t>
  </si>
  <si>
    <t>EDDY CARRION PEREZ</t>
  </si>
  <si>
    <t>JULIA MISIOLIDIA ABREU RAMIREZ</t>
  </si>
  <si>
    <t>ARCHIVISTA</t>
  </si>
  <si>
    <t>DEPARTAMENTO DE LEGALIZACION DE DOCUMENT</t>
  </si>
  <si>
    <t>LUIS HERNAN TEJEDA MINYETY</t>
  </si>
  <si>
    <t>DEPARTAMENTO DE SERVICIO AL USUARIO</t>
  </si>
  <si>
    <t>MODESTO CABRERA CABRERA</t>
  </si>
  <si>
    <t>LESLIE ALEXANDER PABBEL NUÑEZ BOTELL</t>
  </si>
  <si>
    <t>ARQUITECTO (A)</t>
  </si>
  <si>
    <t>DIRECCION ADMINISTRATIVA</t>
  </si>
  <si>
    <t>FRANCISCO JOSE REYES VALERIO</t>
  </si>
  <si>
    <t>ASESOR</t>
  </si>
  <si>
    <t>OMAR TAYHAUE ROSARIO ABAD</t>
  </si>
  <si>
    <t>PERSONAL DE CONFIANZA</t>
  </si>
  <si>
    <t>RAMON RAFAEL MARTINEZ DURAN</t>
  </si>
  <si>
    <t>NICOLAS DE JESUS LOPEZ AMEZQUITA</t>
  </si>
  <si>
    <t>DELFINA DEL CARMEN BRAVO FIGUEROA</t>
  </si>
  <si>
    <t>ASESOR (A)</t>
  </si>
  <si>
    <t>ANDRES ARQUIMEDES ACEVEDO BURGOS</t>
  </si>
  <si>
    <t>ASESOR COMPRAS</t>
  </si>
  <si>
    <t>DEPARTAMENTO DE COMPRAS Y CONTRATACIONES</t>
  </si>
  <si>
    <t>DAVID TURBI REYES</t>
  </si>
  <si>
    <t>ALEJANDRO SOLANO MARTINEZ</t>
  </si>
  <si>
    <t>ASESOR COMUNICACION</t>
  </si>
  <si>
    <t>RAFAEL OCTAVIO PIÑA ABREU</t>
  </si>
  <si>
    <t>ASESOR FINANCIERO</t>
  </si>
  <si>
    <t>ASISTENTE</t>
  </si>
  <si>
    <t>LEADY CRISTAL DE LA CRUZ LORA</t>
  </si>
  <si>
    <t>DIRECCION DE RECURSOS HUMANOS</t>
  </si>
  <si>
    <t>MILDRED ANTONIA GUZMAN PEREZ</t>
  </si>
  <si>
    <t>GILBERTO JUAN RAMOS</t>
  </si>
  <si>
    <t>NELSON ANTONIO PERALTA COLLADO</t>
  </si>
  <si>
    <t>DORCA ALTAGRACIA ALMANZAR</t>
  </si>
  <si>
    <t>ASISTENTE DEL MINISTRO</t>
  </si>
  <si>
    <t>NELSON RAFAEL PORTALATIN GONZALEZ</t>
  </si>
  <si>
    <t>LUZ DARY SUAREZ BUITRAGO</t>
  </si>
  <si>
    <t>ASISTENTE DESPACHO MINISTRO</t>
  </si>
  <si>
    <t>MARY ESTHER MORETA</t>
  </si>
  <si>
    <t>AUX. DE SUMINISTRO</t>
  </si>
  <si>
    <t>DIVISION DE SUMINISTRO</t>
  </si>
  <si>
    <t>MARIA ISABEL DIAZ TRONCOSO</t>
  </si>
  <si>
    <t>AUXILIAR</t>
  </si>
  <si>
    <t>AUDRI BELLO SUBERVI</t>
  </si>
  <si>
    <t>AUXILIAR ADMINISTRATIVO (A)</t>
  </si>
  <si>
    <t>ESTATUTO SIMPLIFICADO</t>
  </si>
  <si>
    <t>DEPARTAMENTO DE BECAS NACIONALES -MESCYT</t>
  </si>
  <si>
    <t>DARMIRA NATIVIDAD MONTERO ABREU</t>
  </si>
  <si>
    <t>ELADIA JOSEFA NUÑEZ HENRIQUEZ</t>
  </si>
  <si>
    <t>DEPARTAMENTO DE EDUCACION MEDICA</t>
  </si>
  <si>
    <t>FLORANGEL MONEGRO GARCIA</t>
  </si>
  <si>
    <t>DIVISION DE CORRESPONDENCIA Y ARCHIVO</t>
  </si>
  <si>
    <t>DEPARTAMENTO DE BECAS INTERNACIONALES -M</t>
  </si>
  <si>
    <t>GINETTE PAOLA SANTOS MARIÑEZ</t>
  </si>
  <si>
    <t>DIVISION DE PROTOCOLO Y EVENTOS</t>
  </si>
  <si>
    <t>JESSICA DEL CARMEN ARAUJO SANCHEZ</t>
  </si>
  <si>
    <t>DIRECCION DE LENGUAS EXTRANJERAS MESCYT</t>
  </si>
  <si>
    <t>KARINA BERIHUETE PEREZ</t>
  </si>
  <si>
    <t>LUISA FERNANDA ALMONTE PUJOLS</t>
  </si>
  <si>
    <t>DEPARTAMENTO DE PUBLICACIONES</t>
  </si>
  <si>
    <t>MABELIN IVETTE HINKERT AQUINO</t>
  </si>
  <si>
    <t>MARENA ISABEL SIERRA BRAN</t>
  </si>
  <si>
    <t>MARGARITA REYNA LORA SANCHEZ</t>
  </si>
  <si>
    <t>MARIA MERCEDES HICHEZ EVANGELISTA</t>
  </si>
  <si>
    <t>NILVA DE LOS SANTOS</t>
  </si>
  <si>
    <t>BRYAN ALEXANDER MORBAN MORALES</t>
  </si>
  <si>
    <t>MESCYT- DIRECCION DE COMUNICACIONES</t>
  </si>
  <si>
    <t>CARLOS FERNANDO PERALTA DE LA CRUZ</t>
  </si>
  <si>
    <t>DIRECCION FINANCIERA</t>
  </si>
  <si>
    <t>ENGELS FERNANDO MANZUETA NUÑEZ</t>
  </si>
  <si>
    <t>FRANCISCO JAVIER BATISTA CAMILO</t>
  </si>
  <si>
    <t>JAIRO SAUL TEJEDA GOMEZ</t>
  </si>
  <si>
    <t>JOSE MIGUEL GOMEZ DE LEON</t>
  </si>
  <si>
    <t>LUIS ARIEL SOTO ORTEGA</t>
  </si>
  <si>
    <t>DEPARTAMENTO DE MOVILIDADDE PROFESORES Y</t>
  </si>
  <si>
    <t>MAXIMINO ANTONIO CAMILO JEREZ</t>
  </si>
  <si>
    <t>RAMSES ALFREDO MARTINEZ DURAN</t>
  </si>
  <si>
    <t>ROGELIN RAMIREZ ROSSO</t>
  </si>
  <si>
    <t>EDNIL ALEXANDER FERNANDEZ REYES</t>
  </si>
  <si>
    <t>GENESIS YADIRA GONZALEZ ROA</t>
  </si>
  <si>
    <t>DEPARTAMENTO DE REGISTRO, CONTROL Y NOMI</t>
  </si>
  <si>
    <t>JASMIL BUSSI ALMANZAR</t>
  </si>
  <si>
    <t>JULIO MIGUEL MATOS CASTILLO</t>
  </si>
  <si>
    <t>YHAN CARLOS ORTIZ VALLEJO</t>
  </si>
  <si>
    <t>CLARA JULIA SANCHEZ BOURDIER</t>
  </si>
  <si>
    <t>AUXILIAR ADMINISTRATIVO I</t>
  </si>
  <si>
    <t>ELIZABETH MIGDALIA PEÑA ALCANTARA</t>
  </si>
  <si>
    <t>NATIVIDAD POLANCO DE JESUS</t>
  </si>
  <si>
    <t>YESENIA DEL CARMEN MENDEZ ARIAS</t>
  </si>
  <si>
    <t>JOSE MANUEL CARRERAS PEREZ</t>
  </si>
  <si>
    <t>JOSE MIGUEL GOMEZ DEL ORBE</t>
  </si>
  <si>
    <t>CARMEN ROSA RODRIGUEZ TORRES</t>
  </si>
  <si>
    <t>AUXILIAR ADMINISTRATIVO II</t>
  </si>
  <si>
    <t>LEIDY ESPERANZA PEÑA LIRIANO</t>
  </si>
  <si>
    <t>MASIEL RODRIGUEZ VASQUEZ</t>
  </si>
  <si>
    <t>ISMAEL DE LEON GENAO</t>
  </si>
  <si>
    <t>LUIS MANUEL FELIZ MELO</t>
  </si>
  <si>
    <t>DIRECCION DE TECNOLOGIAS DE LA INFORMACI</t>
  </si>
  <si>
    <t>OFICINA REGIONAL NORTE SANTIAGO -MESCYT</t>
  </si>
  <si>
    <t>ABELARDO VALENTIN NUÑEZ ESPINAL</t>
  </si>
  <si>
    <t>AUXILIAR ALMACEN Y SUMINISTRO</t>
  </si>
  <si>
    <t>ANTONIO VICTORIANO BATISTA ROMERO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</si>
  <si>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</si>
  <si>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</si>
  <si>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</si>
  <si>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</si>
  <si>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</si>
  <si>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MIGUEL FLORENCIO AGUASVIVAS TRONCOSO</t>
  </si>
  <si>
    <t>AUXILIAR DE RELACIONES PUBLICA</t>
  </si>
  <si>
    <t>DEPARTAMENTO DE RELACIONES PUBLICAS</t>
  </si>
  <si>
    <t>AUXILIAR LEGALIZACION I</t>
  </si>
  <si>
    <t>ELISA DIAZ ENCARNACION</t>
  </si>
  <si>
    <t>AMANTINA DE PAULA</t>
  </si>
  <si>
    <t>AUXILIAR LEGALIZACION II</t>
  </si>
  <si>
    <t>ELIZABETH MORILLO HURTADO</t>
  </si>
  <si>
    <t>JOSI ESCARLYN DE PEÑA MORILLO</t>
  </si>
  <si>
    <t>JUANA FRANCISCA HERRERA RODRIGUEZ</t>
  </si>
  <si>
    <t>VIANNY DE LA CRUZ ALBURQUERQUE</t>
  </si>
  <si>
    <t>LUIS MANUEL FRIAS GERMAN</t>
  </si>
  <si>
    <t>ZENEIDA MARIA ROSARIO ALMANZAR</t>
  </si>
  <si>
    <t>AUXILIAR LEGALIZACIONES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</si>
  <si>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</si>
  <si>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</si>
  <si>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</si>
  <si>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</si>
  <si>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</si>
  <si>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</si>
  <si>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</si>
  <si>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</si>
  <si>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</si>
  <si>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RAUL ELIAS PERALTA SIERRA</t>
  </si>
  <si>
    <t>SANDY JESUS VELIZ SANTANA</t>
  </si>
  <si>
    <t>AYUDANTE MANTENIMIENTO</t>
  </si>
  <si>
    <t>CARLOS PORFIRIO HERNANDEZ GOMEZ</t>
  </si>
  <si>
    <t>SIXTO LAUCEL ROSARIO</t>
  </si>
  <si>
    <t>DIVISION DE MAYORDOMIA</t>
  </si>
  <si>
    <t>ANA IRIS OVALLES PAULINO</t>
  </si>
  <si>
    <t>CAJERO (A)</t>
  </si>
  <si>
    <t>DEPARTAMENTO DE TESORERIA</t>
  </si>
  <si>
    <t>DIANA ALTAGRACIA MOLINA DE LA ROSA</t>
  </si>
  <si>
    <t>JENNY TAVAREZ MARTE</t>
  </si>
  <si>
    <t>YONALSI MARIEL JOSE GERALDO</t>
  </si>
  <si>
    <t>XIOMARA ROSARIO CONCEPCION</t>
  </si>
  <si>
    <t>CAMARERA</t>
  </si>
  <si>
    <t>MARCELINO ANT. BOTIER REYES</t>
  </si>
  <si>
    <t>CAMARERO</t>
  </si>
  <si>
    <t>PEDRO SUSANA</t>
  </si>
  <si>
    <t>DIONICIO ANTONIO GARCIA OLIVARES</t>
  </si>
  <si>
    <t>CAMARERO DEL DESPACHO</t>
  </si>
  <si>
    <t>LUIS MANUEL CRUZ RODRIGUEZ</t>
  </si>
  <si>
    <t>CAMAROGRAFO</t>
  </si>
  <si>
    <t>ROGEL NELIO SOTO TEJEDA</t>
  </si>
  <si>
    <t>ALBERTO DICENT ROSARIO</t>
  </si>
  <si>
    <t>CHOFER</t>
  </si>
  <si>
    <t>DIVISION DE TRANSPORTACION</t>
  </si>
  <si>
    <t>ANDRES SIDNEY MILLORD</t>
  </si>
  <si>
    <t>ANGEL EMILIO SANTANA RIVERA</t>
  </si>
  <si>
    <t>DANILO ANTONIO PION RAMIREZ</t>
  </si>
  <si>
    <t>DOMINGO DE LOS SANTOS DE LOS SANTOS</t>
  </si>
  <si>
    <t>FERNANDO FRANCISCO SUERO JEAN</t>
  </si>
  <si>
    <t>FREDERICK ALEXANDER MOLINA CARPIO</t>
  </si>
  <si>
    <t>GERALDINO DE LEON RECIO</t>
  </si>
  <si>
    <t>HECTOR RAFAEL FURNIEL RAMOS</t>
  </si>
  <si>
    <t>JOSE ALBERTO GUZMAN ALVARADO</t>
  </si>
  <si>
    <t>JOSE ESPINO HERNANDEZ</t>
  </si>
  <si>
    <t>JOSE MIGUEL FABIAN LOPEZ</t>
  </si>
  <si>
    <t>JULIO ANTONIO MARTE MARTE</t>
  </si>
  <si>
    <t>LEONARDO BOANERGE ROSARIO CONCEPCION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</si>
  <si>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</si>
  <si>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</si>
  <si>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</si>
  <si>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</si>
  <si>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</si>
  <si>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</si>
  <si>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RAUL BENJAMIN MARTINEZ NUÑEZ</t>
  </si>
  <si>
    <t>RICHARDSON CUEVAS COMAS</t>
  </si>
  <si>
    <t>ROBINSON ALEXANDER SOSA MENDEZ</t>
  </si>
  <si>
    <t>SAMUEL DE LOS SANTOS GUERRERO</t>
  </si>
  <si>
    <t>WELLINGTON TEJADA ROSA</t>
  </si>
  <si>
    <t>YSABEL PANIAGUA JIMENEZ</t>
  </si>
  <si>
    <t>ESPAKER ANDERSON ROCHE CUSTODIO</t>
  </si>
  <si>
    <t>JOSE ARISMENDY GONZALEZ DE JESUS</t>
  </si>
  <si>
    <t>PLUTARCO MARTE</t>
  </si>
  <si>
    <t>CHOFER DEL VICEMINISTRO</t>
  </si>
  <si>
    <t>ELADIO POLANCO HENRIQUEZ</t>
  </si>
  <si>
    <t>CHOFER I</t>
  </si>
  <si>
    <t>JOSE ANIBAL RODRIGUEZ LIRIANO</t>
  </si>
  <si>
    <t>JULIO ALBERTO RODRIGUEZ CAMPOS</t>
  </si>
  <si>
    <t>KEITON MISAEL GARCIA RAMIREZ</t>
  </si>
  <si>
    <t>ALBA FLORIAN FLORIAN</t>
  </si>
  <si>
    <t>CONSERJE</t>
  </si>
  <si>
    <t>ALBA NELYS JESUS DE LOS SANTOS</t>
  </si>
  <si>
    <t>ALGENTINA GARCE</t>
  </si>
  <si>
    <t>ANGELA IRENE JIMENEZ MERCEDES</t>
  </si>
  <si>
    <t>ANTONIA TERESA PAEZ HERNANDEZ</t>
  </si>
  <si>
    <t>BERKIS DOMINGUEZ DOMINGUEZ</t>
  </si>
  <si>
    <t>BERTILIA MOYA</t>
  </si>
  <si>
    <t>CONFESORA FRANCISCO LOPEZ</t>
  </si>
  <si>
    <t>DIGNA CELESTE AMPARO JAQUEZ</t>
  </si>
  <si>
    <t>FANIA FERNANDA GUZMAN</t>
  </si>
  <si>
    <t>GLORIA CORDERO NOLASCO</t>
  </si>
  <si>
    <t>JOSEFA PAULINO PAULINO</t>
  </si>
  <si>
    <t>JOSEFA ROSARIO SANCHEZ</t>
  </si>
  <si>
    <t>JOSEFINA MORILLO OGANDO</t>
  </si>
  <si>
    <t>JUANA GOMEZ SANTANA</t>
  </si>
  <si>
    <t>JUANA MERCEDES PEÑA SALAS</t>
  </si>
  <si>
    <t>JULIA JUAN CASTILLO</t>
  </si>
  <si>
    <t>LEIVIS PEREZ</t>
  </si>
  <si>
    <t>LELA RODRIGUEZ MARTINEZ</t>
  </si>
  <si>
    <t>LORENZA DEL ROSARIO JAVIER</t>
  </si>
  <si>
    <t>MADELYN MORLA NUÑEZ</t>
  </si>
  <si>
    <t>MALTA POLANCO RODRIGUEZ DE POLO</t>
  </si>
  <si>
    <t>MARGARITA ALCANTARA</t>
  </si>
  <si>
    <t>MARIA DE LA CRUZ ACOSTA</t>
  </si>
  <si>
    <t>MATILDE FLORENTINA CRUZ HERNANDEZ</t>
  </si>
  <si>
    <t>MILAGROS SANCHEZ ABREU</t>
  </si>
  <si>
    <t>MILEDY RAMIREZ VALDEZ</t>
  </si>
  <si>
    <t>MIRIAM MIGUELINA SANDOVAL</t>
  </si>
  <si>
    <t>NILSA DE OLEO</t>
  </si>
  <si>
    <t>RUTH BETANIA MONTERO</t>
  </si>
  <si>
    <t>USTAQUIA MEDRANO SABINO</t>
  </si>
  <si>
    <t>YANET ZAYAS GARCIA</t>
  </si>
  <si>
    <t>YULISSA DEL CARMEN TRINIDAD GOMEZ</t>
  </si>
  <si>
    <t>FERNANDO SANTIL NARCISO</t>
  </si>
  <si>
    <t>JEFRY MISAEL NUÑEZ REYES</t>
  </si>
  <si>
    <t>JOSE FRANCISCO FRANCISCO HERNANDEZ</t>
  </si>
  <si>
    <t>VICTOR MANUEL PEREZ</t>
  </si>
  <si>
    <t>FRANCISCO ANTONIO GRULLON GERALDO</t>
  </si>
  <si>
    <t>SANDRA YVELICE RAMIREZ CUBILETE</t>
  </si>
  <si>
    <t>CONTADORA</t>
  </si>
  <si>
    <t>SONIA MARGARITA OGANDO OGANDO</t>
  </si>
  <si>
    <t>BRELISKIN JULIANMI ACOSTA CONCEPCION</t>
  </si>
  <si>
    <t>COORDINADOR (A)</t>
  </si>
  <si>
    <t>GINA PATRICIA INFANTE QUIÑONES</t>
  </si>
  <si>
    <t>LEIDY ANJELINA MARTINEZ DIAZ</t>
  </si>
  <si>
    <t>MARTHA BERENICE TEJADA VALERIO</t>
  </si>
  <si>
    <t>DIVISION DE SEGUIMIENTO DE LAS IES</t>
  </si>
  <si>
    <t>OLGA GISSELL ROEDAN DIAZ</t>
  </si>
  <si>
    <t>RAQUEL JACQUELINE NAVARRO HERNANDEZ</t>
  </si>
  <si>
    <t>SAHILYS MIGUELINA MERCEDES VALES DE</t>
  </si>
  <si>
    <t>ELIEZER ADON CARVAJAL</t>
  </si>
  <si>
    <t>IZZET ANDRES MELO SUCCAR</t>
  </si>
  <si>
    <t>JUAN GONZALEZ</t>
  </si>
  <si>
    <t>KELVIN ANTONIO FAJARDO FELIZ</t>
  </si>
  <si>
    <t>SAIMA SAIBET MUSSE GOMEZ</t>
  </si>
  <si>
    <t>COORDINADOR (A) DE BECAS</t>
  </si>
  <si>
    <t>DANY BROWN DE LA CRUZ</t>
  </si>
  <si>
    <t>COORDINADOR (A) DE CAPACITACIO</t>
  </si>
  <si>
    <t>ADI TORRES MARTINEZ</t>
  </si>
  <si>
    <t>COORDINADOR (A) PROGRAMA INGLE</t>
  </si>
  <si>
    <t>CINTHIA JANET HENRIQUEZ MATA</t>
  </si>
  <si>
    <t>HEIDY MARIANYI VALDEZ ALVAREZ</t>
  </si>
  <si>
    <t>NINOSKA DEL CARMEN DIAZ PEREZ</t>
  </si>
  <si>
    <t>WALQUIDIA CRUZ OGANDO</t>
  </si>
  <si>
    <t>ADONIS FRANCISCO FERREIRA</t>
  </si>
  <si>
    <t>BRADLEY ANDREW FITZHUBERT HARMON</t>
  </si>
  <si>
    <t>BRANDO FELIPE SANTOS ARIAS</t>
  </si>
  <si>
    <t>DEYBI MANUEL MEJIA CASTILLO</t>
  </si>
  <si>
    <t>DIOBELYS AMANCIO DE JESUS</t>
  </si>
  <si>
    <t>JOSE LUIS GARCIA FAÑAS</t>
  </si>
  <si>
    <t>JOSE RAFAEL CUELLO MORENO</t>
  </si>
  <si>
    <t>LUIS ANTONIO RODRIGUEZ DELGADILLO</t>
  </si>
  <si>
    <t>MANUEL ANIBAL GERONIMO ENCARNACION</t>
  </si>
  <si>
    <t>MANUEL AURELIO PERALTA VICENTE</t>
  </si>
  <si>
    <t>MANUEL GARCIA BAEZ</t>
  </si>
  <si>
    <t>OMAR HENRIQUEZ BENITEZ</t>
  </si>
  <si>
    <t>RAFAEL BIENVENIDO REYES PINALES</t>
  </si>
  <si>
    <t>RAFAEL EMILIO PEPIN ESPIRITUSANTO</t>
  </si>
  <si>
    <t>ROBERTO ALCANTARA ALCANTARA</t>
  </si>
  <si>
    <t>VLADIMIR JIMENEZ REYES</t>
  </si>
  <si>
    <t>RAFAEL AUGUSTO TERRERO PEREZ</t>
  </si>
  <si>
    <t>COORDINADOR DE GESTION</t>
  </si>
  <si>
    <t>CINDY MILAGROS ENCARNACION GOMEZ</t>
  </si>
  <si>
    <t>COORDINADOR DESPACHO</t>
  </si>
  <si>
    <t>DIEGO ARMANDO TORRES GONZALEZ</t>
  </si>
  <si>
    <t>COORDINADOR LEGAL</t>
  </si>
  <si>
    <t>CESAR CUETO GUZMAN</t>
  </si>
  <si>
    <t>COORDINADOR SEGURIDAD PLANTA</t>
  </si>
  <si>
    <t>FABIO AQUILES HERNANDEZ GONZALEZ</t>
  </si>
  <si>
    <t>DEPARTAMENTO DE DESARROLLO E IMPLEMENTAC</t>
  </si>
  <si>
    <t>ROSA MARIA LOPEZ ALMANZAR</t>
  </si>
  <si>
    <t>DIAGRAMADOR</t>
  </si>
  <si>
    <t>FRANNEURY DARYANO QUEZADA PEREZ</t>
  </si>
  <si>
    <t>DIGITADOR</t>
  </si>
  <si>
    <t>ANDERSON MIESES MAMBRU</t>
  </si>
  <si>
    <t>DARELIN ALBERTO SEPULVEDA PEREZ</t>
  </si>
  <si>
    <t>ELLIOT RAMON DE LA CRUZ CARO</t>
  </si>
  <si>
    <t>ESTERLIN RAMON OLIVARES MARTINEZ</t>
  </si>
  <si>
    <t>KENDRY MANUEL FELIZ FELIZ</t>
  </si>
  <si>
    <t>DIRECCION DE CONTROL ACADEMICO</t>
  </si>
  <si>
    <t>MARCOS EDUARDO DE LA CRUZ BENITEZ</t>
  </si>
  <si>
    <t>ROBINSON ENCARNACION FULGENCIO</t>
  </si>
  <si>
    <t>STEVEN RALPH NUÑEZ CAMACHO</t>
  </si>
  <si>
    <t>TOMMY SANTANA PANIAGUA</t>
  </si>
  <si>
    <t>ALTAGRACIA MIGUELINA CABRAL ADAMES</t>
  </si>
  <si>
    <t>DIGITADOR (A)</t>
  </si>
  <si>
    <t>FELICIANA ENCARNACION MONTERO</t>
  </si>
  <si>
    <t>JACQUELINE MARTINEZ ROSA</t>
  </si>
  <si>
    <t>REYNA JOSEFINA GONZALEZ ACOSTA</t>
  </si>
  <si>
    <t>PEDRO ALEJANDRO CAPELLAN CRUZ</t>
  </si>
  <si>
    <t>WELLINGTON MANUEL SUERO RODRIGUEZ</t>
  </si>
  <si>
    <t>LUIS ANTONIO JAZMIN GONZALEZ</t>
  </si>
  <si>
    <t>CARLOS MANUEL RODRIGUEZ PEÑA</t>
  </si>
  <si>
    <t>DIRECCION DE INVESTIGACION EN CIENCIA Y</t>
  </si>
  <si>
    <t>CELENIA FELIX FERRERAS</t>
  </si>
  <si>
    <t>DIR. GRAL. RECURSOS HUMANOS</t>
  </si>
  <si>
    <t>DIRECTOR (A)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</si>
  <si>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</si>
  <si>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</si>
  <si>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</si>
  <si>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</si>
  <si>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</si>
  <si>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RAFAEL ANTONIO MENDEZ</t>
  </si>
  <si>
    <t>DIRECTOR ADMINISTRATIVO</t>
  </si>
  <si>
    <t>JULIAN ARSENIO SOSA FRIAS</t>
  </si>
  <si>
    <t>DIRECTOR DE COMUNICACIONES</t>
  </si>
  <si>
    <t>FRANCISCO ALBERTO BATISTA ESTRELLA</t>
  </si>
  <si>
    <t>DIRECTOR DE TECNOLOGIAS DE LA</t>
  </si>
  <si>
    <t>JUAN FERNANDO MEDINA CUEVAS</t>
  </si>
  <si>
    <t>DIRECTOR(A) DE GABINETE</t>
  </si>
  <si>
    <t>CAROLINA PINEDA FERNANDEZ</t>
  </si>
  <si>
    <t>DISEÑADOR GRAFICO</t>
  </si>
  <si>
    <t>MERY ANN NAUT VARGAS</t>
  </si>
  <si>
    <t>CARLOS MOISES JIMENEZ TERRERO</t>
  </si>
  <si>
    <t>ELECTRICISTA</t>
  </si>
  <si>
    <t>EDUARDO PERDOMO DEL ORBE</t>
  </si>
  <si>
    <t>MATIAS PERDOMO POLANCO</t>
  </si>
  <si>
    <t xml:space="preserve">ESTATUTO SIMPLIFICADO </t>
  </si>
  <si>
    <t>LANNY MARLENE PORTORREAL NAVARRO</t>
  </si>
  <si>
    <t>ENC. BECAS</t>
  </si>
  <si>
    <t>CARLOS JOSE ACEVEDO LUCIANO</t>
  </si>
  <si>
    <t>ENC. DE PAGOS</t>
  </si>
  <si>
    <t>TOMAS MARMOLEJOS CUELLO</t>
  </si>
  <si>
    <t>ENC. DIV. LEGALIZACIONES</t>
  </si>
  <si>
    <t>DEPARTAMENTO DE CULTURA MESCYT</t>
  </si>
  <si>
    <t>CARLOS ARISTIDES MERCEDES PERALTA</t>
  </si>
  <si>
    <t>ENC. MANTENIMIENTO</t>
  </si>
  <si>
    <t>MARIA OLINDA CECILIA FERNANDEZ MINAY</t>
  </si>
  <si>
    <t>ENC. OFICINA DE SANTIAGO</t>
  </si>
  <si>
    <t>RHINA PATRICIA VASQUEZ CABRERA</t>
  </si>
  <si>
    <t>ENC. ORGANIZACION DEL TRABAJO</t>
  </si>
  <si>
    <t>OSCAR PABEL VALDEZ GUILLEN</t>
  </si>
  <si>
    <t>ENC.OFIC.LIBRE ACCESO INFORMAC</t>
  </si>
  <si>
    <t>OFICINA DE LIBRE ACCESO A LA INFORMACION</t>
  </si>
  <si>
    <t>ALEXANDRA SOSA GOMEZ</t>
  </si>
  <si>
    <t>ENCARGADO (A)</t>
  </si>
  <si>
    <t>ANA MARIA RAMIREZ PEÑA</t>
  </si>
  <si>
    <t>ANNY SUGELI FERNANDEZ QUEZADA</t>
  </si>
  <si>
    <t>CELESTE RAFAELINA CASTILLO ROA</t>
  </si>
  <si>
    <t>DEPARTAMENTO DE SEGUIMIENTO A BECARIOS Y</t>
  </si>
  <si>
    <t>ERLYN MICHELLE PEREZ CARRERO</t>
  </si>
  <si>
    <t>DEPARTAMENTO DE CAPACITACION</t>
  </si>
  <si>
    <t>GISEH ARTEMISA CUESTA GARCIA</t>
  </si>
  <si>
    <t>LINA LUCIA MENDEZ DIAZ</t>
  </si>
  <si>
    <t>LOURDES INES ALTAGRACIA CONCEPCION R</t>
  </si>
  <si>
    <t>DEPARTAMENTO DE EVALUACION QUINQUENAL</t>
  </si>
  <si>
    <t>DEPARTAMENTO DE GRADO</t>
  </si>
  <si>
    <t>WANDA YOCASTA CHAUAN MELO</t>
  </si>
  <si>
    <t>AURELIO VELEZ LOPEZ</t>
  </si>
  <si>
    <t>CRISTIAN ANTONIO MATOS CASTILLO</t>
  </si>
  <si>
    <t>DEPARTAMENTO DE ODONTOLOGIA MESCYT</t>
  </si>
  <si>
    <t>HELEODORO COLUMNA SALDIVAR</t>
  </si>
  <si>
    <t>JUAN BAUTISTA ABREU VALERIO</t>
  </si>
  <si>
    <t>JUAN DE LA CRUZ</t>
  </si>
  <si>
    <t>LUIS QUINTIN JIMENEZ</t>
  </si>
  <si>
    <t>NERIS DURAN CROUSSETT</t>
  </si>
  <si>
    <t>PABLO ERNESTO DE JESUS APONTE CELADO</t>
  </si>
  <si>
    <t>RAFAEL ELIGIO GOMEZ BATISTA</t>
  </si>
  <si>
    <t>TOMAS ORTEGA CACERES</t>
  </si>
  <si>
    <t>DEPARTAMENTO DE CONTROL DE EJECUCION DE</t>
  </si>
  <si>
    <t>ABEL CAPELLAN ALMONTE</t>
  </si>
  <si>
    <t>DEPARTAMENTO DE TECNICO SUPERIOR</t>
  </si>
  <si>
    <t>CELEIDA VERIGUETE D OLEO</t>
  </si>
  <si>
    <t>ENCARGADO PRESUPUESTO</t>
  </si>
  <si>
    <t>ANA VIRGINIA OLIVIER DE LIMA</t>
  </si>
  <si>
    <t>EVAL. DOCS. ACADEMICOS I</t>
  </si>
  <si>
    <t>JUAN ALBERTO ALMANZAR VALERIO</t>
  </si>
  <si>
    <t>EVAL. DOCS. INST. CLAUSURADAS</t>
  </si>
  <si>
    <t>GLADYS MARIA ARREDONDO CORNELIO</t>
  </si>
  <si>
    <t>EVALUADOR (A)</t>
  </si>
  <si>
    <t>ICELIS VASQUEZ GUTIERREZ</t>
  </si>
  <si>
    <t>YOKASTA YESENIA GUZMAN</t>
  </si>
  <si>
    <t>LORENZO JORGE GOMEZ</t>
  </si>
  <si>
    <t>LUIS ENRIQUILLO POUERIET MOREL</t>
  </si>
  <si>
    <t>MOISES JEREMIAS CRUZ GOMEZ</t>
  </si>
  <si>
    <t>ONESIMO CORNELIO TINEO</t>
  </si>
  <si>
    <t>ANA AIDA BEATRIZ ROMAN CANDELARIO</t>
  </si>
  <si>
    <t>EVALUADOR DOC. ACADEMICOS</t>
  </si>
  <si>
    <t>CARMEN MIRIAM MENDEZ DIAZ</t>
  </si>
  <si>
    <t>ISIDRA DE LA ROSA CEDANO</t>
  </si>
  <si>
    <t>JUANA RAMONA AQUINO</t>
  </si>
  <si>
    <t>KEILA SUSANA MADERA ARIAS</t>
  </si>
  <si>
    <t>MARCELINA RAQUEL FERNANDEZ CARRASCO</t>
  </si>
  <si>
    <t>MARCIA ESPERANZA SIRI TORRES</t>
  </si>
  <si>
    <t>MARIA ALTAGRACIA UREÑA SURIEL</t>
  </si>
  <si>
    <t>YUMANY FELIZ BAEZ</t>
  </si>
  <si>
    <t>BIENVENIDO JIMENEZ RAMIREZ</t>
  </si>
  <si>
    <t>FRANCISCO ALBERTO GOMEZ PUELLO</t>
  </si>
  <si>
    <t>ROMILIO CUEVAS DE OLEO</t>
  </si>
  <si>
    <t>RAMON HILARIO MARTINEZ CIRIACO</t>
  </si>
  <si>
    <t>FOTOCOPISTA</t>
  </si>
  <si>
    <t>GUILLERMO ANTONIO BURGOS BAEZ</t>
  </si>
  <si>
    <t>FOTOGRAFO (A)</t>
  </si>
  <si>
    <t>RAMON SANTO MERCEDES REYES</t>
  </si>
  <si>
    <t>FELIX ANTONIO FERMIN GONZALEZ</t>
  </si>
  <si>
    <t>JARDINERO (A)</t>
  </si>
  <si>
    <t>ISMAEL GARCIA</t>
  </si>
  <si>
    <t>MAYORDOMO</t>
  </si>
  <si>
    <t>GILBERL RAMON ARIAS</t>
  </si>
  <si>
    <t>MECANICO</t>
  </si>
  <si>
    <t>FRANKIN ALCANTARA CASTRO</t>
  </si>
  <si>
    <t>MENSAJERO EXTERNO</t>
  </si>
  <si>
    <t>JOSE MIGUEL OTAÑEZ GARCIA</t>
  </si>
  <si>
    <t>MANUEL ANTONIO PEÑA SERRATA</t>
  </si>
  <si>
    <t>MANUEL DE JESUS SUAZO</t>
  </si>
  <si>
    <t>RAFAEL ANTONIO GIL FILPO</t>
  </si>
  <si>
    <t>RAFAEL HIDALGO AQUILES</t>
  </si>
  <si>
    <t>DIANA CAROLINA CHARLE</t>
  </si>
  <si>
    <t>MENSAJERO INTERNO</t>
  </si>
  <si>
    <t>CARLOS MIGUEL HENRIQUEZ ENCARNACION</t>
  </si>
  <si>
    <t>CHRISTOPHER MANUEL ACOSTA ROMAN</t>
  </si>
  <si>
    <t>EDUARDO SOLANO SOLANO</t>
  </si>
  <si>
    <t>EDUIN ANTONIO OGANDO LAGARES</t>
  </si>
  <si>
    <t>ELVIN SANTANA BENITEZ</t>
  </si>
  <si>
    <t>JUAN ARTURO ROSARIO OVALLES</t>
  </si>
  <si>
    <t>LEONARDO FAMILIA SEVERINO</t>
  </si>
  <si>
    <t>ADA ALTAGRACIA PEREZ ASCENCIO</t>
  </si>
  <si>
    <t>OPERADOR (A) DE CALL CENTER</t>
  </si>
  <si>
    <t>ANA KARY SANCHEZ MERCEDES</t>
  </si>
  <si>
    <t>MARIEL MORELVA CASTRO FELIZ</t>
  </si>
  <si>
    <t>STEFANNY NICOLE LANTIGUA DE SUAREZ</t>
  </si>
  <si>
    <t>VIRNALISYS SANTOS MARIANO</t>
  </si>
  <si>
    <t>WENDY NANESCA LEBRON RAMIREZ</t>
  </si>
  <si>
    <t>YIA STEPHANIE PEREZ</t>
  </si>
  <si>
    <t>FRANYEL OSMAR DE LEON TATIS</t>
  </si>
  <si>
    <t>LUIS NEY GARO</t>
  </si>
  <si>
    <t>PARQUEADOR</t>
  </si>
  <si>
    <t>LUIS GERONIMO MOJICA</t>
  </si>
  <si>
    <t>PINTOR</t>
  </si>
  <si>
    <t>GREGORIO DE LA ROSA PAYANO</t>
  </si>
  <si>
    <t>PLOMERO</t>
  </si>
  <si>
    <t>HECTOR MANUEL FELIZ MONTERO</t>
  </si>
  <si>
    <t>ADRIANA ELIZABETH BELTRAN PEREZ</t>
  </si>
  <si>
    <t>RECEPCIONISTA</t>
  </si>
  <si>
    <t>ANGEY VIRGINIA LLUBERES VARGAS</t>
  </si>
  <si>
    <t>ICANIA YOVANI PERALTA</t>
  </si>
  <si>
    <t>IRCA MARTINEZ NAVARRO</t>
  </si>
  <si>
    <t>PENELOPE ANGELINA LEGER PEÑA</t>
  </si>
  <si>
    <t>SELENA RAMONA PERALTA CARRASCO</t>
  </si>
  <si>
    <t>SORANGEL SANTANA DE CUEVAS</t>
  </si>
  <si>
    <t>JUAN FRANCISCO GONZALEZ GONZALEZ</t>
  </si>
  <si>
    <t>CANDY POLANCO GONZALEZ</t>
  </si>
  <si>
    <t>SECRETARIA</t>
  </si>
  <si>
    <t>CARMEN RAMONA ECHAVARRIA GIL</t>
  </si>
  <si>
    <t>DIVISION DE VINCULACION IES - COMUNIDAD</t>
  </si>
  <si>
    <t>CELENIA INMACULADA BONILLA HENRIQUEZ</t>
  </si>
  <si>
    <t>DEBORAH YASIEL ORTEGA PEREZ</t>
  </si>
  <si>
    <t>INDIRA TIBISAY MARTINEZ MARTINEZ</t>
  </si>
  <si>
    <t>DEPARTAMENTO DE EMPRENDURISMO MESCYT</t>
  </si>
  <si>
    <t>IRENE PAMELA PINALES RAMIREZ</t>
  </si>
  <si>
    <t>KATHERINE PAMELA MARCANO</t>
  </si>
  <si>
    <t>LAURA MERCEDES JULISSA GARCIA BAUTIS</t>
  </si>
  <si>
    <t>LOULLY NEICY PIMENTEL MONTILLA</t>
  </si>
  <si>
    <t>DEPARTAMENTO DE ACUERDOS Y CONVENIOS INT</t>
  </si>
  <si>
    <t>LOURDES MORBAN GOMEZ DE HERRERA</t>
  </si>
  <si>
    <t>LUCIA PEREZ DE MARTINEZ</t>
  </si>
  <si>
    <t>LUISA MARIA FELIZ MOLINA</t>
  </si>
  <si>
    <t>MADELINE MARGARITA MATEO HENRIQUEZ</t>
  </si>
  <si>
    <t>MARIA CECILIA GOMEZ RUIZ</t>
  </si>
  <si>
    <t>MARIA ISABEL MOREL TAVERAS</t>
  </si>
  <si>
    <t>MARLENE ESPERANZA PEÑA GONZALEZ</t>
  </si>
  <si>
    <t>ROSA MARIA DEL C DE J ALMANZAR RODRI</t>
  </si>
  <si>
    <t>ROSANNY MATOS DE MONTE DE OCA</t>
  </si>
  <si>
    <t>SISSI ISABEL ESTEVEZ PEÑA</t>
  </si>
  <si>
    <t>VERONICA MEJIA CEDEÑO</t>
  </si>
  <si>
    <t>WENDY MIGUELINA HEREDIA BRITO</t>
  </si>
  <si>
    <t>YNDRA LUCIA RODRIGUEZ LAGUAL</t>
  </si>
  <si>
    <t>VICTORIA MARIA PEÑA VALDEZ</t>
  </si>
  <si>
    <t>SECRETARIA DEL DESPACHO</t>
  </si>
  <si>
    <t>DEPARTAMENTO DE COOPERACION INTERNACIONA</t>
  </si>
  <si>
    <t>BRUNILDA ALT. SANTANA HOLGUIN</t>
  </si>
  <si>
    <t>SECRETARIA EJECUTIVA</t>
  </si>
  <si>
    <t>DAHYANA SCARLIN SANCHEZ FRIAS</t>
  </si>
  <si>
    <t>DANIA ALTAGRACIA MARCANO SANCHEZ</t>
  </si>
  <si>
    <t>DEPARTAMENTO DE DESARROLLO Y DIFUSION DE</t>
  </si>
  <si>
    <t>FARIDES CESARINA MATOS HESNY</t>
  </si>
  <si>
    <t>GEOVANNA YARITZA ABREU MUÑOZ</t>
  </si>
  <si>
    <t>GINA ALEXANDRA CASTILLO PLACENCIA</t>
  </si>
  <si>
    <t>HILARY NATALI JIMENEZ ALMANZAR</t>
  </si>
  <si>
    <t>JUANA NAYLA RAQUEL VIDAL SAVIÑON</t>
  </si>
  <si>
    <t>KARLA ELIZABETH CHARLES MENDEZ</t>
  </si>
  <si>
    <t>LEUDY NOVA MORA</t>
  </si>
  <si>
    <t>NAYROBY YINETTE BELLIARD DE OLEO</t>
  </si>
  <si>
    <t>VANESSA CRUZ MARTINEZ</t>
  </si>
  <si>
    <t>YOLY YAJAIRA CONTRERAS CUELLO</t>
  </si>
  <si>
    <t>FRANCINA MUÑOZ FONDEUR</t>
  </si>
  <si>
    <t>SECRETARIA TECNICA DEL CONSEJO</t>
  </si>
  <si>
    <t>ANABEL LUCIANO CUEVAS</t>
  </si>
  <si>
    <t>SECRETARIO (A)</t>
  </si>
  <si>
    <t>JAFFREISY MARIA PEREZ VASQUEZ</t>
  </si>
  <si>
    <t>MARTINA PAEZ</t>
  </si>
  <si>
    <t>MARY MAGDA SANCHEZ GUERRERO</t>
  </si>
  <si>
    <t>ROSANNY ROQUE RAMIREZ</t>
  </si>
  <si>
    <t>ZORAIDA ALTAGRACIA UREÑA ROSA</t>
  </si>
  <si>
    <t>VICTOR SABINO ROSARIO</t>
  </si>
  <si>
    <t>SEGURIDAD</t>
  </si>
  <si>
    <t>MARIA SOMALI JIMENEZ</t>
  </si>
  <si>
    <t>SELLADORA</t>
  </si>
  <si>
    <t>WENDY RAMIREZ VALDEZ</t>
  </si>
  <si>
    <t>ANNELLY JOSEFINA MANZUETA DE JESUS</t>
  </si>
  <si>
    <t>SOPORTE DE ADMISION</t>
  </si>
  <si>
    <t>SOPORTE TECNICO</t>
  </si>
  <si>
    <t>DEPARTAMENTO DE ADMINISTRACION DE SERVIC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</si>
  <si>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</si>
  <si>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</si>
  <si>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</si>
  <si>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</si>
  <si>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</si>
  <si>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</si>
  <si>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</si>
  <si>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</si>
  <si>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</si>
  <si>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MINERVA CELESTINA CUELLO FELIZ</t>
  </si>
  <si>
    <t>SUPERVISOR (A)</t>
  </si>
  <si>
    <t>DOUGLAS JUAN CASTILLO RODRIGUEZ</t>
  </si>
  <si>
    <t>JUAN VELIZ</t>
  </si>
  <si>
    <t>RAMON ANTONIO BELTRE MONTERO</t>
  </si>
  <si>
    <t>WALDO MIGUEL MILANES MARTINEZ</t>
  </si>
  <si>
    <t>WILLIAN PEREZ</t>
  </si>
  <si>
    <t>SUPERVISOR DE EBANISTERIA</t>
  </si>
  <si>
    <t>ANDRES DE LA ROSA PAYANO</t>
  </si>
  <si>
    <t>SUPERVISOR MANTENIMIENTO</t>
  </si>
  <si>
    <t>JUAN ROQUE EVANGELISTA</t>
  </si>
  <si>
    <t>NELSON SIERRA ARIAS</t>
  </si>
  <si>
    <t>RICARDO ANTONIO BORGES QUEZADA</t>
  </si>
  <si>
    <t>SEDILIO HERRERA</t>
  </si>
  <si>
    <t>SILVERIO SANTANA QUEZADA</t>
  </si>
  <si>
    <t>ROXONNA LOURDES HACHE DE PEÑA</t>
  </si>
  <si>
    <t>SUPERVISOR REGIONAL</t>
  </si>
  <si>
    <t>FIOR D'ALIZA MERCEDES CRUZ ALMANZAR</t>
  </si>
  <si>
    <t>SUPERVISORA</t>
  </si>
  <si>
    <t>ADA ESTHER NIN AYBAR</t>
  </si>
  <si>
    <t>TECNICO</t>
  </si>
  <si>
    <t>CLAUDIA MARIA MARTINEZ RODRIGUEZ</t>
  </si>
  <si>
    <t>DORIS VALERA DE JESUS</t>
  </si>
  <si>
    <t>JUANA MARIA CANDELARIO TURBI</t>
  </si>
  <si>
    <t>YILDA YAJARA MARIANO VENTURA</t>
  </si>
  <si>
    <t>HECTOR ANTONIO SANDOVAL GONZALEZ</t>
  </si>
  <si>
    <t>PABLO OLIVIER BATISTA LEMAIRE</t>
  </si>
  <si>
    <t>DEPARTAMENTO DE POSTGRADO</t>
  </si>
  <si>
    <t>RAMON ORTIZ HERNANDEZ</t>
  </si>
  <si>
    <t>BIENVENIDO POLANCO ADON</t>
  </si>
  <si>
    <t>TECNICO ADMINISTRATIVO</t>
  </si>
  <si>
    <t>MELVIN PERDOMO BELTRE</t>
  </si>
  <si>
    <t>TECNICO AUDIO VISUAL</t>
  </si>
  <si>
    <t>ESTHER NOEMI CALDERON VALENZUELA</t>
  </si>
  <si>
    <t>TECNICO BECAS INTERN.</t>
  </si>
  <si>
    <t>ROSANNA YADIRA SANCHEZ RAMIREZ</t>
  </si>
  <si>
    <t>EVELYN MARIEL PEREZ MEDRANO</t>
  </si>
  <si>
    <t>TECNICO BECAS NACIONALES</t>
  </si>
  <si>
    <t>RAFAEL DE JESUS LOPEZ VASQUEZ</t>
  </si>
  <si>
    <t>KENIA HERNANDEZ CATALINA</t>
  </si>
  <si>
    <t>TECNICO EN ARCHIVISTICA</t>
  </si>
  <si>
    <t>NELSON VINICIO PEREZ MELLA</t>
  </si>
  <si>
    <t>TECNICO EN REFRIGERACION</t>
  </si>
  <si>
    <t>MARGARITA MARIA CEDEÑO PION</t>
  </si>
  <si>
    <t>VERIFICADORA DOC. ACADEMICOS</t>
  </si>
  <si>
    <t>ANDRES ANGULO JIMENEZ</t>
  </si>
  <si>
    <t>VIGILANTE</t>
  </si>
  <si>
    <t>ELERMO ENCARNACION</t>
  </si>
  <si>
    <t>ERASMO PERALTA FLORENTINO</t>
  </si>
  <si>
    <t>JOSE LUIS SANTOS</t>
  </si>
  <si>
    <t>JOSE RAFAEL RODRIGUEZ</t>
  </si>
  <si>
    <t>PEDRO HEREDIA HEREDIA</t>
  </si>
  <si>
    <t>VALERIO CABRERA</t>
  </si>
  <si>
    <t>WILFIDO PEREZ PHILLIPS</t>
  </si>
  <si>
    <t>TOTAL GENERAL</t>
  </si>
  <si>
    <t>AUXILIAR DE ATENCION AL CIUDAD</t>
  </si>
  <si>
    <t>MENSAJERA INTERNA</t>
  </si>
  <si>
    <t>GLENYS ALTAGRACIA RODRIGUEZ MENDEZ</t>
  </si>
  <si>
    <t>ESTATUS SIMPLIFICADO</t>
  </si>
  <si>
    <t>JULIO ALEXANDER ANDREW</t>
  </si>
  <si>
    <t>MARGARITA MERCEDES PEREZ</t>
  </si>
  <si>
    <t>SERGIO BIER</t>
  </si>
  <si>
    <t>SUSAN DYVANNA PEREZ WILLMORE</t>
  </si>
  <si>
    <t>URIS ERIDANIA RAMIREZ CUSTODIO</t>
  </si>
  <si>
    <t>VALERIA ESPERANZA SOLER MORENO</t>
  </si>
  <si>
    <t>WILKIN ORLANDO CASTILLO CASTILLO</t>
  </si>
  <si>
    <t>OFICIAL SERVICIO AL USUARIO</t>
  </si>
  <si>
    <t>DANELA MAÑON</t>
  </si>
  <si>
    <t>RECEPCIONISTA DIRECCION ADM.</t>
  </si>
  <si>
    <t>FRANCISCO ALBERTO MATOS PEÑA</t>
  </si>
  <si>
    <t>HECTOR JOSE DIAZ REYES</t>
  </si>
  <si>
    <t>CONFIANZA</t>
  </si>
  <si>
    <t>ORQUIDA OZORIO LOPEZ</t>
  </si>
  <si>
    <t>SANTO TOMAS LUNA BERROA</t>
  </si>
  <si>
    <t>Total 
Desc.</t>
  </si>
  <si>
    <t>Otros Desc.</t>
  </si>
  <si>
    <t>MARIA NELIS DELGADO AYBAR</t>
  </si>
  <si>
    <t>ANALISTA DE COMPRAS Y CONTRATA</t>
  </si>
  <si>
    <t>JOAN CHENLID DE LA ROSA ESPINAL</t>
  </si>
  <si>
    <t>WILFREDO DIONICIO TOLENTINO</t>
  </si>
  <si>
    <t>RAMON HERNANDEZ SANTOS</t>
  </si>
  <si>
    <t>LUDIN MASSIEL ALVAREZ SANCHEZ</t>
  </si>
  <si>
    <t>MICHELL ANDREINA MILIANO ROSARIO</t>
  </si>
  <si>
    <t>LAURA ELISA GOMEZ PUJOLS</t>
  </si>
  <si>
    <t>ANALISTA DE RECURSOS HUMANOS</t>
  </si>
  <si>
    <t>GESTOR DE PROTOCOLO</t>
  </si>
  <si>
    <t>RAFAEL DE JESUS PEÑA PEÑA</t>
  </si>
  <si>
    <t>ROSA EMILIA FERNANDEZ DISLA</t>
  </si>
  <si>
    <t>JHOANNA ALTAGRACIA LAUREANO CASTILLO</t>
  </si>
  <si>
    <t>RICHARD GOMEZ CEPEDA</t>
  </si>
  <si>
    <t>NELIA RAMIREZ SANCHEZ</t>
  </si>
  <si>
    <t>LUIGI GOMEZ SANTANA</t>
  </si>
  <si>
    <t>AMBAR FELIANNY MARCANO MONTILLA</t>
  </si>
  <si>
    <t>ALGENI FRANCISCO ZARZUELA MATOS</t>
  </si>
  <si>
    <t>RAMON FRIAS</t>
  </si>
  <si>
    <t>PABLO EMILIO SANCHEZ CALCAÑO</t>
  </si>
  <si>
    <t>CLARA EUGENIA SILVESTRE TAVAREZ</t>
  </si>
  <si>
    <t>ENCARGADO (A) DEPTO. REGISTRO</t>
  </si>
  <si>
    <t>ENC. COMPRAS Y CONTRATACIONES</t>
  </si>
  <si>
    <t>DIVISION DE RESIDENCIAS MEDICAS MESCYT</t>
  </si>
  <si>
    <t>ENC. DPTO. DESARROLLO E IMPLEM</t>
  </si>
  <si>
    <t>DEPARTAMENTO DE DESARROLLO INSTITUCIONAL</t>
  </si>
  <si>
    <t>KEIDY DEL CARMEN</t>
  </si>
  <si>
    <t>FAZBY ANGELINE MENDEZ VALDEZ</t>
  </si>
  <si>
    <t>NEYSI SANCHEZ CABRERA</t>
  </si>
  <si>
    <t>DANNY STERLING ORTIZ NUÑEZ</t>
  </si>
  <si>
    <t>FELIX ANTONIO ALMONTE</t>
  </si>
  <si>
    <t>ENCARGADO DE RELACIONES PUBLIC</t>
  </si>
  <si>
    <t>ALEXANDER COLLADO SANTOS</t>
  </si>
  <si>
    <t>YVONNY RASILIA HOLGUIN DIAZ</t>
  </si>
  <si>
    <t>RUTH SELENIA MICHEL</t>
  </si>
  <si>
    <t>JUNIOR DE LA ROSA MEJIA</t>
  </si>
  <si>
    <t>SUPERVISOR (A) MAYORDOMIA</t>
  </si>
  <si>
    <t>Masculino</t>
  </si>
  <si>
    <r>
      <t>CONCEPTO: PAGO SUELDO 000001 -</t>
    </r>
    <r>
      <rPr>
        <b/>
        <sz val="18"/>
        <color rgb="FF000000"/>
        <rFont val="Arial"/>
        <family val="2"/>
      </rPr>
      <t xml:space="preserve"> FIJO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rgb="FF000000"/>
        <rFont val="Arial"/>
        <family val="2"/>
      </rPr>
      <t xml:space="preserve"> NOVIEMBRE 2022</t>
    </r>
  </si>
  <si>
    <t>LUZ DEYANIRA PLACENCIA ENCARNACION</t>
  </si>
  <si>
    <t>MIGUEL DE LOS SANTOS ROSARIO PEREZ</t>
  </si>
  <si>
    <t>JESUS EMILIO PICHARDO FLORES</t>
  </si>
  <si>
    <t>ELSA DOLORES MIESES CRUZ</t>
  </si>
  <si>
    <t>JOSE MIGUEL DIAZ CALCAÑO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</si>
</sst>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6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738187</xdr:colOff>
      <xdr:row>485</xdr:row>
      <xdr:rowOff>71440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CF4661-D5F7-4B16-94DD-66667230AA63}"/>
            </a:ext>
          </a:extLst>
        </xdr:cNvPr>
        <xdr:cNvSpPr txBox="1"/>
      </xdr:nvSpPr>
      <xdr:spPr>
        <a:xfrm>
          <a:off x="738187" y="443198253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486"/>
  <sheetViews>
    <sheetView tabSelected="1" topLeftCell="A472" zoomScale="40" zoomScaleNormal="40" workbookViewId="0">
      <selection activeCell="G484" sqref="G484"/>
    </sheetView>
  </sheetViews>
  <sheetFormatPr baseColWidth="10" defaultRowHeight="15" x14ac:dyDescent="0.25"/>
  <cols>
    <col min="2" max="2" width="57.85546875" style="27" customWidth="1"/>
    <col min="3" max="3" width="26.5703125" style="27" customWidth="1"/>
    <col min="4" max="4" width="62.85546875" style="27" customWidth="1"/>
    <col min="5" max="5" width="63" style="27" customWidth="1"/>
    <col min="6" max="6" width="38.85546875" style="27" customWidth="1"/>
    <col min="7" max="7" width="34.42578125" style="28" customWidth="1"/>
    <col min="8" max="8" width="28.7109375" style="28" bestFit="1" customWidth="1"/>
    <col min="9" max="9" width="30.85546875" style="28" bestFit="1" customWidth="1"/>
    <col min="10" max="10" width="32.28515625" style="28" bestFit="1" customWidth="1"/>
    <col min="11" max="11" width="31.5703125" style="28" bestFit="1" customWidth="1"/>
    <col min="12" max="12" width="33" style="28" bestFit="1" customWidth="1"/>
    <col min="13" max="13" width="35.5703125" style="28" bestFit="1" customWidth="1"/>
    <col min="14" max="14" width="13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7" customFormat="1" ht="23.25" x14ac:dyDescent="0.25">
      <c r="A6" s="31" t="s">
        <v>686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7" customFormat="1" ht="43.5" customHeight="1" x14ac:dyDescent="0.25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647</v>
      </c>
      <c r="L9" s="9" t="s">
        <v>646</v>
      </c>
      <c r="M9" s="9" t="s">
        <v>12</v>
      </c>
    </row>
    <row r="10" spans="1:13" s="2" customFormat="1" ht="72.75" customHeight="1" x14ac:dyDescent="0.35">
      <c r="A10" s="11">
        <v>1</v>
      </c>
      <c r="B10" s="12" t="s">
        <v>13</v>
      </c>
      <c r="C10" s="13" t="s">
        <v>14</v>
      </c>
      <c r="D10" s="12" t="s">
        <v>15</v>
      </c>
      <c r="E10" s="12" t="s">
        <v>16</v>
      </c>
      <c r="F10" s="12" t="s">
        <v>17</v>
      </c>
      <c r="G10" s="14">
        <v>300000</v>
      </c>
      <c r="H10" s="14">
        <v>8610</v>
      </c>
      <c r="I10" s="14">
        <v>4943.8</v>
      </c>
      <c r="J10" s="14">
        <v>60194.42</v>
      </c>
      <c r="K10" s="14">
        <f>+G10-SUM(H10:J10)-M10</f>
        <v>20075</v>
      </c>
      <c r="L10" s="14">
        <v>93823.22</v>
      </c>
      <c r="M10" s="14">
        <v>206176.78</v>
      </c>
    </row>
    <row r="11" spans="1:13" s="2" customFormat="1" ht="72.75" customHeight="1" x14ac:dyDescent="0.35">
      <c r="A11" s="11">
        <v>2</v>
      </c>
      <c r="B11" s="12" t="s">
        <v>21</v>
      </c>
      <c r="C11" s="13" t="s">
        <v>22</v>
      </c>
      <c r="D11" s="12" t="s">
        <v>19</v>
      </c>
      <c r="E11" s="12" t="s">
        <v>23</v>
      </c>
      <c r="F11" s="12" t="s">
        <v>17</v>
      </c>
      <c r="G11" s="14">
        <v>240000</v>
      </c>
      <c r="H11" s="14">
        <v>6888</v>
      </c>
      <c r="I11" s="14">
        <v>4943.8</v>
      </c>
      <c r="J11" s="14">
        <v>45624.92</v>
      </c>
      <c r="K11" s="14">
        <f>+G11-SUM(H11:J11)-M11</f>
        <v>25</v>
      </c>
      <c r="L11" s="14">
        <v>57481.72</v>
      </c>
      <c r="M11" s="14">
        <v>182518.28</v>
      </c>
    </row>
    <row r="12" spans="1:13" s="2" customFormat="1" ht="72.75" customHeight="1" x14ac:dyDescent="0.35">
      <c r="A12" s="11">
        <v>3</v>
      </c>
      <c r="B12" s="12" t="s">
        <v>28</v>
      </c>
      <c r="C12" s="13" t="s">
        <v>22</v>
      </c>
      <c r="D12" s="12" t="s">
        <v>19</v>
      </c>
      <c r="E12" s="12" t="s">
        <v>29</v>
      </c>
      <c r="F12" s="12" t="s">
        <v>17</v>
      </c>
      <c r="G12" s="14">
        <v>240000</v>
      </c>
      <c r="H12" s="14">
        <v>6888</v>
      </c>
      <c r="I12" s="14">
        <v>4943.8</v>
      </c>
      <c r="J12" s="14">
        <v>45624.92</v>
      </c>
      <c r="K12" s="14">
        <f>+G12-SUM(H12:J12)-M12</f>
        <v>8063.1199999999953</v>
      </c>
      <c r="L12" s="14">
        <v>65519.839999999997</v>
      </c>
      <c r="M12" s="14">
        <v>174480.16</v>
      </c>
    </row>
    <row r="13" spans="1:13" s="2" customFormat="1" ht="72.75" customHeight="1" x14ac:dyDescent="0.35">
      <c r="A13" s="11">
        <v>4</v>
      </c>
      <c r="B13" s="12" t="s">
        <v>30</v>
      </c>
      <c r="C13" s="13" t="s">
        <v>22</v>
      </c>
      <c r="D13" s="12" t="s">
        <v>19</v>
      </c>
      <c r="E13" s="12" t="s">
        <v>31</v>
      </c>
      <c r="F13" s="12" t="s">
        <v>17</v>
      </c>
      <c r="G13" s="14">
        <v>240000</v>
      </c>
      <c r="H13" s="14">
        <v>6888</v>
      </c>
      <c r="I13" s="14">
        <v>4943.8</v>
      </c>
      <c r="J13" s="14">
        <v>45624.92</v>
      </c>
      <c r="K13" s="14">
        <f>+G13-SUM(H13:J13)-M13</f>
        <v>3075</v>
      </c>
      <c r="L13" s="14">
        <v>60531.72</v>
      </c>
      <c r="M13" s="14">
        <v>179468.28</v>
      </c>
    </row>
    <row r="14" spans="1:13" s="2" customFormat="1" ht="72.75" customHeight="1" x14ac:dyDescent="0.35">
      <c r="A14" s="11">
        <v>5</v>
      </c>
      <c r="B14" s="12" t="s">
        <v>24</v>
      </c>
      <c r="C14" s="13" t="s">
        <v>14</v>
      </c>
      <c r="D14" s="12" t="s">
        <v>19</v>
      </c>
      <c r="E14" s="12" t="s">
        <v>25</v>
      </c>
      <c r="F14" s="12" t="s">
        <v>17</v>
      </c>
      <c r="G14" s="14">
        <v>240000</v>
      </c>
      <c r="H14" s="14">
        <v>6888</v>
      </c>
      <c r="I14" s="14">
        <v>4943.8</v>
      </c>
      <c r="J14" s="14">
        <v>45624.92</v>
      </c>
      <c r="K14" s="14">
        <f>+G14-SUM(H14:J14)-M14</f>
        <v>5225</v>
      </c>
      <c r="L14" s="14">
        <v>62681.72</v>
      </c>
      <c r="M14" s="14">
        <v>177318.28</v>
      </c>
    </row>
    <row r="15" spans="1:13" s="2" customFormat="1" ht="72.75" customHeight="1" x14ac:dyDescent="0.35">
      <c r="A15" s="11">
        <v>6</v>
      </c>
      <c r="B15" s="12" t="s">
        <v>18</v>
      </c>
      <c r="C15" s="13" t="s">
        <v>14</v>
      </c>
      <c r="D15" s="12" t="s">
        <v>19</v>
      </c>
      <c r="E15" s="12" t="s">
        <v>20</v>
      </c>
      <c r="F15" s="12" t="s">
        <v>17</v>
      </c>
      <c r="G15" s="14">
        <v>240000</v>
      </c>
      <c r="H15" s="14">
        <v>6888</v>
      </c>
      <c r="I15" s="14">
        <v>4943.8</v>
      </c>
      <c r="J15" s="14">
        <v>45624.92</v>
      </c>
      <c r="K15" s="14">
        <f>+G15-SUM(H15:J15)-M15</f>
        <v>25075</v>
      </c>
      <c r="L15" s="14">
        <v>82531.72</v>
      </c>
      <c r="M15" s="14">
        <v>157468.28</v>
      </c>
    </row>
    <row r="16" spans="1:13" s="2" customFormat="1" ht="72.75" customHeight="1" x14ac:dyDescent="0.35">
      <c r="A16" s="11">
        <v>7</v>
      </c>
      <c r="B16" s="12" t="s">
        <v>26</v>
      </c>
      <c r="C16" s="13" t="s">
        <v>14</v>
      </c>
      <c r="D16" s="12" t="s">
        <v>19</v>
      </c>
      <c r="E16" s="12" t="s">
        <v>27</v>
      </c>
      <c r="F16" s="12" t="s">
        <v>17</v>
      </c>
      <c r="G16" s="14">
        <v>240000</v>
      </c>
      <c r="H16" s="14">
        <v>6888</v>
      </c>
      <c r="I16" s="14">
        <v>4943.8</v>
      </c>
      <c r="J16" s="14">
        <v>45624.92</v>
      </c>
      <c r="K16" s="14">
        <f>+G16-SUM(H16:J16)-M16</f>
        <v>3075</v>
      </c>
      <c r="L16" s="14">
        <v>60531.72</v>
      </c>
      <c r="M16" s="14">
        <v>179468.28</v>
      </c>
    </row>
    <row r="17" spans="1:13" s="2" customFormat="1" ht="72.75" customHeight="1" x14ac:dyDescent="0.35">
      <c r="A17" s="11">
        <v>8</v>
      </c>
      <c r="B17" s="12" t="s">
        <v>32</v>
      </c>
      <c r="C17" s="13" t="s">
        <v>22</v>
      </c>
      <c r="D17" s="12" t="s">
        <v>33</v>
      </c>
      <c r="E17" s="12" t="s">
        <v>25</v>
      </c>
      <c r="F17" s="12" t="s">
        <v>35</v>
      </c>
      <c r="G17" s="14">
        <v>62500</v>
      </c>
      <c r="H17" s="14">
        <v>1793.75</v>
      </c>
      <c r="I17" s="14">
        <v>1900</v>
      </c>
      <c r="J17" s="14">
        <v>3654.64</v>
      </c>
      <c r="K17" s="14">
        <f>+G17-SUM(H17:J17)-M17</f>
        <v>3727.4499999999971</v>
      </c>
      <c r="L17" s="14">
        <v>11075.84</v>
      </c>
      <c r="M17" s="14">
        <v>51424.160000000003</v>
      </c>
    </row>
    <row r="18" spans="1:13" s="2" customFormat="1" ht="72.75" customHeight="1" x14ac:dyDescent="0.35">
      <c r="A18" s="11">
        <v>9</v>
      </c>
      <c r="B18" s="12" t="s">
        <v>36</v>
      </c>
      <c r="C18" s="13" t="s">
        <v>14</v>
      </c>
      <c r="D18" s="12" t="s">
        <v>37</v>
      </c>
      <c r="E18" s="12" t="s">
        <v>38</v>
      </c>
      <c r="F18" s="12" t="s">
        <v>39</v>
      </c>
      <c r="G18" s="14">
        <v>45000</v>
      </c>
      <c r="H18" s="14">
        <v>1291.5</v>
      </c>
      <c r="I18" s="14">
        <v>1368</v>
      </c>
      <c r="J18" s="14">
        <v>1148.33</v>
      </c>
      <c r="K18" s="14">
        <f>+G18-SUM(H18:J18)-M18</f>
        <v>575</v>
      </c>
      <c r="L18" s="14">
        <v>4382.83</v>
      </c>
      <c r="M18" s="14">
        <v>40617.17</v>
      </c>
    </row>
    <row r="19" spans="1:13" s="2" customFormat="1" ht="72.75" customHeight="1" x14ac:dyDescent="0.35">
      <c r="A19" s="11">
        <v>10</v>
      </c>
      <c r="B19" s="12" t="s">
        <v>40</v>
      </c>
      <c r="C19" s="13" t="s">
        <v>14</v>
      </c>
      <c r="D19" s="12" t="s">
        <v>41</v>
      </c>
      <c r="E19" s="12" t="s">
        <v>42</v>
      </c>
      <c r="F19" s="12" t="s">
        <v>35</v>
      </c>
      <c r="G19" s="14">
        <v>60000</v>
      </c>
      <c r="H19" s="14">
        <v>1722</v>
      </c>
      <c r="I19" s="14">
        <v>1824</v>
      </c>
      <c r="J19" s="14">
        <v>3184.19</v>
      </c>
      <c r="K19" s="14">
        <f>+G19-SUM(H19:J19)-M19</f>
        <v>21548.159999999996</v>
      </c>
      <c r="L19" s="14">
        <v>28278.35</v>
      </c>
      <c r="M19" s="14">
        <v>31721.65</v>
      </c>
    </row>
    <row r="20" spans="1:13" s="2" customFormat="1" ht="72.75" customHeight="1" x14ac:dyDescent="0.35">
      <c r="A20" s="11">
        <v>11</v>
      </c>
      <c r="B20" s="12" t="s">
        <v>648</v>
      </c>
      <c r="C20" s="13" t="s">
        <v>22</v>
      </c>
      <c r="D20" s="12" t="s">
        <v>649</v>
      </c>
      <c r="E20" s="12" t="s">
        <v>71</v>
      </c>
      <c r="F20" s="12" t="s">
        <v>35</v>
      </c>
      <c r="G20" s="14">
        <v>60000</v>
      </c>
      <c r="H20" s="14">
        <v>1722</v>
      </c>
      <c r="I20" s="14">
        <v>1824</v>
      </c>
      <c r="J20" s="14">
        <v>3486.68</v>
      </c>
      <c r="K20" s="14">
        <f>+G20-SUM(H20:J20)-M20</f>
        <v>5075</v>
      </c>
      <c r="L20" s="14">
        <v>12107.68</v>
      </c>
      <c r="M20" s="14">
        <v>47892.32</v>
      </c>
    </row>
    <row r="21" spans="1:13" s="2" customFormat="1" ht="72.75" customHeight="1" x14ac:dyDescent="0.35">
      <c r="A21" s="11">
        <v>12</v>
      </c>
      <c r="B21" s="12" t="s">
        <v>43</v>
      </c>
      <c r="C21" s="13" t="s">
        <v>14</v>
      </c>
      <c r="D21" s="12" t="s">
        <v>44</v>
      </c>
      <c r="E21" s="12" t="s">
        <v>25</v>
      </c>
      <c r="F21" s="12" t="s">
        <v>35</v>
      </c>
      <c r="G21" s="14">
        <v>60000</v>
      </c>
      <c r="H21" s="14">
        <v>1722</v>
      </c>
      <c r="I21" s="14">
        <v>1824</v>
      </c>
      <c r="J21" s="14">
        <v>3486.68</v>
      </c>
      <c r="K21" s="14">
        <f>+G21-SUM(H21:J21)-M21</f>
        <v>30321.48</v>
      </c>
      <c r="L21" s="14">
        <v>37354.160000000003</v>
      </c>
      <c r="M21" s="14">
        <v>22645.84</v>
      </c>
    </row>
    <row r="22" spans="1:13" s="2" customFormat="1" ht="72.75" customHeight="1" x14ac:dyDescent="0.35">
      <c r="A22" s="11">
        <v>13</v>
      </c>
      <c r="B22" s="12" t="s">
        <v>45</v>
      </c>
      <c r="C22" s="13" t="s">
        <v>14</v>
      </c>
      <c r="D22" s="12" t="s">
        <v>46</v>
      </c>
      <c r="E22" s="12" t="s">
        <v>47</v>
      </c>
      <c r="F22" s="12" t="s">
        <v>35</v>
      </c>
      <c r="G22" s="14">
        <v>70000</v>
      </c>
      <c r="H22" s="14">
        <v>2009</v>
      </c>
      <c r="I22" s="14">
        <v>2128</v>
      </c>
      <c r="J22" s="14">
        <v>5368.48</v>
      </c>
      <c r="K22" s="14">
        <f>+G22-SUM(H22:J22)-M22</f>
        <v>25.000000000007276</v>
      </c>
      <c r="L22" s="14">
        <v>9530.48</v>
      </c>
      <c r="M22" s="14">
        <v>60469.52</v>
      </c>
    </row>
    <row r="23" spans="1:13" s="2" customFormat="1" ht="72.75" customHeight="1" x14ac:dyDescent="0.35">
      <c r="A23" s="11">
        <v>14</v>
      </c>
      <c r="B23" s="12" t="s">
        <v>655</v>
      </c>
      <c r="C23" s="13" t="s">
        <v>22</v>
      </c>
      <c r="D23" s="12" t="s">
        <v>656</v>
      </c>
      <c r="E23" s="12" t="s">
        <v>79</v>
      </c>
      <c r="F23" s="12" t="s">
        <v>35</v>
      </c>
      <c r="G23" s="14">
        <v>70000</v>
      </c>
      <c r="H23" s="14">
        <v>2009</v>
      </c>
      <c r="I23" s="14">
        <v>2128</v>
      </c>
      <c r="J23" s="14">
        <v>4763.5</v>
      </c>
      <c r="K23" s="14">
        <f>+G23-SUM(H23:J23)-M23</f>
        <v>3049.9000000000015</v>
      </c>
      <c r="L23" s="14">
        <v>11950.4</v>
      </c>
      <c r="M23" s="14">
        <v>58049.599999999999</v>
      </c>
    </row>
    <row r="24" spans="1:13" s="2" customFormat="1" ht="72.75" customHeight="1" x14ac:dyDescent="0.35">
      <c r="A24" s="11">
        <v>15</v>
      </c>
      <c r="B24" s="12" t="s">
        <v>48</v>
      </c>
      <c r="C24" s="13" t="s">
        <v>22</v>
      </c>
      <c r="D24" s="12" t="s">
        <v>49</v>
      </c>
      <c r="E24" s="12" t="s">
        <v>50</v>
      </c>
      <c r="F24" s="12" t="s">
        <v>35</v>
      </c>
      <c r="G24" s="14">
        <v>60000</v>
      </c>
      <c r="H24" s="14">
        <v>1722</v>
      </c>
      <c r="I24" s="14">
        <v>1824</v>
      </c>
      <c r="J24" s="14">
        <v>3486.68</v>
      </c>
      <c r="K24" s="14">
        <f>+G24-SUM(H24:J24)-M24</f>
        <v>16202.25</v>
      </c>
      <c r="L24" s="14">
        <v>23234.93</v>
      </c>
      <c r="M24" s="14">
        <v>36765.07</v>
      </c>
    </row>
    <row r="25" spans="1:13" s="2" customFormat="1" ht="72.75" customHeight="1" x14ac:dyDescent="0.35">
      <c r="A25" s="11">
        <v>16</v>
      </c>
      <c r="B25" s="12" t="s">
        <v>51</v>
      </c>
      <c r="C25" s="13" t="s">
        <v>14</v>
      </c>
      <c r="D25" s="12" t="s">
        <v>49</v>
      </c>
      <c r="E25" s="12" t="s">
        <v>50</v>
      </c>
      <c r="F25" s="12" t="s">
        <v>35</v>
      </c>
      <c r="G25" s="14">
        <v>60000</v>
      </c>
      <c r="H25" s="14">
        <v>1722</v>
      </c>
      <c r="I25" s="14">
        <v>1824</v>
      </c>
      <c r="J25" s="14">
        <v>3486.68</v>
      </c>
      <c r="K25" s="14">
        <f>+G25-SUM(H25:J25)-M25</f>
        <v>19794.46</v>
      </c>
      <c r="L25" s="14">
        <v>26827.14</v>
      </c>
      <c r="M25" s="14">
        <v>33172.86</v>
      </c>
    </row>
    <row r="26" spans="1:13" s="2" customFormat="1" ht="72.75" customHeight="1" x14ac:dyDescent="0.35">
      <c r="A26" s="11">
        <v>17</v>
      </c>
      <c r="B26" s="12" t="s">
        <v>52</v>
      </c>
      <c r="C26" s="13" t="s">
        <v>22</v>
      </c>
      <c r="D26" s="12" t="s">
        <v>53</v>
      </c>
      <c r="E26" s="12" t="s">
        <v>54</v>
      </c>
      <c r="F26" s="12" t="s">
        <v>35</v>
      </c>
      <c r="G26" s="14">
        <v>35000</v>
      </c>
      <c r="H26" s="14">
        <v>1004.5</v>
      </c>
      <c r="I26" s="14">
        <v>1064</v>
      </c>
      <c r="J26" s="14">
        <v>0</v>
      </c>
      <c r="K26" s="14">
        <f>+G26-SUM(H26:J26)-M26</f>
        <v>4952.3499999999985</v>
      </c>
      <c r="L26" s="14">
        <v>7020.85</v>
      </c>
      <c r="M26" s="14">
        <v>27979.15</v>
      </c>
    </row>
    <row r="27" spans="1:13" s="2" customFormat="1" ht="72.75" customHeight="1" x14ac:dyDescent="0.35">
      <c r="A27" s="11">
        <v>18</v>
      </c>
      <c r="B27" s="12" t="s">
        <v>55</v>
      </c>
      <c r="C27" s="13" t="s">
        <v>14</v>
      </c>
      <c r="D27" s="12" t="s">
        <v>53</v>
      </c>
      <c r="E27" s="12" t="s">
        <v>56</v>
      </c>
      <c r="F27" s="12" t="s">
        <v>35</v>
      </c>
      <c r="G27" s="14">
        <v>35000</v>
      </c>
      <c r="H27" s="14">
        <v>1004.5</v>
      </c>
      <c r="I27" s="14">
        <v>1064</v>
      </c>
      <c r="J27" s="14">
        <v>0</v>
      </c>
      <c r="K27" s="14">
        <f>+G27-SUM(H27:J27)-M27</f>
        <v>20238.830000000002</v>
      </c>
      <c r="L27" s="14">
        <v>22307.33</v>
      </c>
      <c r="M27" s="14">
        <v>12692.67</v>
      </c>
    </row>
    <row r="28" spans="1:13" s="2" customFormat="1" ht="72.75" customHeight="1" x14ac:dyDescent="0.35">
      <c r="A28" s="11">
        <v>19</v>
      </c>
      <c r="B28" s="12" t="s">
        <v>57</v>
      </c>
      <c r="C28" s="13" t="s">
        <v>14</v>
      </c>
      <c r="D28" s="12" t="s">
        <v>53</v>
      </c>
      <c r="E28" s="12" t="s">
        <v>56</v>
      </c>
      <c r="F28" s="12" t="s">
        <v>35</v>
      </c>
      <c r="G28" s="14">
        <v>35000</v>
      </c>
      <c r="H28" s="14">
        <v>1004.5</v>
      </c>
      <c r="I28" s="14">
        <v>1064</v>
      </c>
      <c r="J28" s="14">
        <v>0</v>
      </c>
      <c r="K28" s="14">
        <f>+G28-SUM(H28:J28)-M28</f>
        <v>6952.4199999999983</v>
      </c>
      <c r="L28" s="14">
        <v>9020.92</v>
      </c>
      <c r="M28" s="14">
        <v>25979.08</v>
      </c>
    </row>
    <row r="29" spans="1:13" s="2" customFormat="1" ht="72.75" customHeight="1" x14ac:dyDescent="0.35">
      <c r="A29" s="11">
        <v>20</v>
      </c>
      <c r="B29" s="12" t="s">
        <v>58</v>
      </c>
      <c r="C29" s="13" t="s">
        <v>14</v>
      </c>
      <c r="D29" s="12" t="s">
        <v>59</v>
      </c>
      <c r="E29" s="12" t="s">
        <v>60</v>
      </c>
      <c r="F29" s="12" t="s">
        <v>39</v>
      </c>
      <c r="G29" s="14">
        <v>60000</v>
      </c>
      <c r="H29" s="14">
        <v>1722</v>
      </c>
      <c r="I29" s="14">
        <v>1824</v>
      </c>
      <c r="J29" s="14">
        <v>3486.68</v>
      </c>
      <c r="K29" s="14">
        <f>+G29-SUM(H29:J29)-M29</f>
        <v>275</v>
      </c>
      <c r="L29" s="14">
        <v>7307.68</v>
      </c>
      <c r="M29" s="14">
        <v>52692.32</v>
      </c>
    </row>
    <row r="30" spans="1:13" s="2" customFormat="1" ht="72.75" customHeight="1" x14ac:dyDescent="0.35">
      <c r="A30" s="11">
        <v>21</v>
      </c>
      <c r="B30" s="12" t="s">
        <v>65</v>
      </c>
      <c r="C30" s="13" t="s">
        <v>14</v>
      </c>
      <c r="D30" s="12" t="s">
        <v>62</v>
      </c>
      <c r="E30" s="12" t="s">
        <v>96</v>
      </c>
      <c r="F30" s="12" t="s">
        <v>39</v>
      </c>
      <c r="G30" s="14">
        <v>95000</v>
      </c>
      <c r="H30" s="14">
        <v>2726.5</v>
      </c>
      <c r="I30" s="14">
        <v>2888</v>
      </c>
      <c r="J30" s="14">
        <v>10929.24</v>
      </c>
      <c r="K30" s="14">
        <f>+G30-SUM(H30:J30)-M30</f>
        <v>13075.000000000007</v>
      </c>
      <c r="L30" s="14">
        <v>29618.74</v>
      </c>
      <c r="M30" s="14">
        <v>65381.26</v>
      </c>
    </row>
    <row r="31" spans="1:13" s="2" customFormat="1" ht="72.75" customHeight="1" x14ac:dyDescent="0.35">
      <c r="A31" s="11">
        <v>22</v>
      </c>
      <c r="B31" s="12" t="s">
        <v>63</v>
      </c>
      <c r="C31" s="13" t="s">
        <v>14</v>
      </c>
      <c r="D31" s="12" t="s">
        <v>62</v>
      </c>
      <c r="E31" s="12" t="s">
        <v>60</v>
      </c>
      <c r="F31" s="12" t="s">
        <v>64</v>
      </c>
      <c r="G31" s="14">
        <v>100000</v>
      </c>
      <c r="H31" s="14">
        <v>2870</v>
      </c>
      <c r="I31" s="14">
        <v>3040</v>
      </c>
      <c r="J31" s="14">
        <v>12105.37</v>
      </c>
      <c r="K31" s="14">
        <f>+G31-SUM(H31:J31)-M31</f>
        <v>35047.420000000006</v>
      </c>
      <c r="L31" s="14">
        <v>53062.79</v>
      </c>
      <c r="M31" s="14">
        <v>46937.21</v>
      </c>
    </row>
    <row r="32" spans="1:13" s="2" customFormat="1" ht="72.75" customHeight="1" x14ac:dyDescent="0.35">
      <c r="A32" s="11">
        <v>23</v>
      </c>
      <c r="B32" s="12" t="s">
        <v>66</v>
      </c>
      <c r="C32" s="13" t="s">
        <v>685</v>
      </c>
      <c r="D32" s="12" t="s">
        <v>62</v>
      </c>
      <c r="E32" s="12" t="s">
        <v>16</v>
      </c>
      <c r="F32" s="12" t="s">
        <v>64</v>
      </c>
      <c r="G32" s="14">
        <v>130000</v>
      </c>
      <c r="H32" s="14">
        <v>3731</v>
      </c>
      <c r="I32" s="14">
        <v>3952</v>
      </c>
      <c r="J32" s="14">
        <v>19162.12</v>
      </c>
      <c r="K32" s="14">
        <f>+G32-SUM(H32:J32)-M32</f>
        <v>3925</v>
      </c>
      <c r="L32" s="14">
        <v>30770.12</v>
      </c>
      <c r="M32" s="14">
        <v>99229.88</v>
      </c>
    </row>
    <row r="33" spans="1:13" s="2" customFormat="1" ht="72.75" customHeight="1" x14ac:dyDescent="0.35">
      <c r="A33" s="11">
        <v>24</v>
      </c>
      <c r="B33" s="12" t="s">
        <v>61</v>
      </c>
      <c r="C33" s="13" t="s">
        <v>14</v>
      </c>
      <c r="D33" s="12" t="s">
        <v>62</v>
      </c>
      <c r="E33" s="12" t="s">
        <v>16</v>
      </c>
      <c r="F33" s="12" t="s">
        <v>17</v>
      </c>
      <c r="G33" s="14">
        <v>160000</v>
      </c>
      <c r="H33" s="14">
        <v>4592</v>
      </c>
      <c r="I33" s="14">
        <v>4864</v>
      </c>
      <c r="J33" s="14">
        <v>25840.76</v>
      </c>
      <c r="K33" s="14">
        <f>+G33-SUM(H33:J33)-M33</f>
        <v>1537.4500000000116</v>
      </c>
      <c r="L33" s="14">
        <v>36834.21</v>
      </c>
      <c r="M33" s="14">
        <v>123165.79</v>
      </c>
    </row>
    <row r="34" spans="1:13" s="2" customFormat="1" ht="72.75" customHeight="1" x14ac:dyDescent="0.35">
      <c r="A34" s="11">
        <v>25</v>
      </c>
      <c r="B34" s="12" t="s">
        <v>67</v>
      </c>
      <c r="C34" s="13" t="s">
        <v>22</v>
      </c>
      <c r="D34" s="12" t="s">
        <v>68</v>
      </c>
      <c r="E34" s="12" t="s">
        <v>23</v>
      </c>
      <c r="F34" s="12" t="s">
        <v>39</v>
      </c>
      <c r="G34" s="14">
        <v>100000</v>
      </c>
      <c r="H34" s="14">
        <v>2870</v>
      </c>
      <c r="I34" s="14">
        <v>3040</v>
      </c>
      <c r="J34" s="14">
        <v>12105.37</v>
      </c>
      <c r="K34" s="14">
        <f>+G34-SUM(H34:J34)-M34</f>
        <v>25</v>
      </c>
      <c r="L34" s="14">
        <v>18040.37</v>
      </c>
      <c r="M34" s="14">
        <v>81959.63</v>
      </c>
    </row>
    <row r="35" spans="1:13" s="2" customFormat="1" ht="72.75" customHeight="1" x14ac:dyDescent="0.35">
      <c r="A35" s="11">
        <v>26</v>
      </c>
      <c r="B35" s="12" t="s">
        <v>402</v>
      </c>
      <c r="C35" s="13" t="s">
        <v>22</v>
      </c>
      <c r="D35" s="12" t="s">
        <v>68</v>
      </c>
      <c r="E35" s="12" t="s">
        <v>673</v>
      </c>
      <c r="F35" s="12" t="s">
        <v>35</v>
      </c>
      <c r="G35" s="14">
        <v>135000</v>
      </c>
      <c r="H35" s="14">
        <v>3874.5</v>
      </c>
      <c r="I35" s="14">
        <v>4104</v>
      </c>
      <c r="J35" s="14">
        <v>20338.240000000002</v>
      </c>
      <c r="K35" s="14">
        <f>+G35-SUM(H35:J35)-M35</f>
        <v>31982.509999999995</v>
      </c>
      <c r="L35" s="14">
        <v>60299.25</v>
      </c>
      <c r="M35" s="14">
        <v>74700.75</v>
      </c>
    </row>
    <row r="36" spans="1:13" s="2" customFormat="1" ht="72.75" customHeight="1" x14ac:dyDescent="0.35">
      <c r="A36" s="11">
        <v>27</v>
      </c>
      <c r="B36" s="12" t="s">
        <v>69</v>
      </c>
      <c r="C36" s="13" t="s">
        <v>14</v>
      </c>
      <c r="D36" s="12" t="s">
        <v>70</v>
      </c>
      <c r="E36" s="12" t="s">
        <v>71</v>
      </c>
      <c r="F36" s="12" t="s">
        <v>64</v>
      </c>
      <c r="G36" s="14">
        <v>80000</v>
      </c>
      <c r="H36" s="14">
        <v>2296</v>
      </c>
      <c r="I36" s="14">
        <v>2432</v>
      </c>
      <c r="J36" s="14">
        <v>7400.87</v>
      </c>
      <c r="K36" s="14">
        <f>+G36-SUM(H36:J36)-M36</f>
        <v>24768.030000000006</v>
      </c>
      <c r="L36" s="14">
        <v>36896.9</v>
      </c>
      <c r="M36" s="14">
        <v>43103.1</v>
      </c>
    </row>
    <row r="37" spans="1:13" s="2" customFormat="1" ht="72.75" customHeight="1" x14ac:dyDescent="0.35">
      <c r="A37" s="11">
        <v>28</v>
      </c>
      <c r="B37" s="12" t="s">
        <v>72</v>
      </c>
      <c r="C37" s="13" t="s">
        <v>14</v>
      </c>
      <c r="D37" s="12" t="s">
        <v>70</v>
      </c>
      <c r="E37" s="12" t="s">
        <v>34</v>
      </c>
      <c r="F37" s="12" t="s">
        <v>64</v>
      </c>
      <c r="G37" s="14">
        <v>90000</v>
      </c>
      <c r="H37" s="14">
        <v>2583</v>
      </c>
      <c r="I37" s="14">
        <v>2736</v>
      </c>
      <c r="J37" s="14">
        <v>9753.1200000000008</v>
      </c>
      <c r="K37" s="14">
        <f>+G37-SUM(H37:J37)-M37</f>
        <v>10185.000000000007</v>
      </c>
      <c r="L37" s="14">
        <v>25257.119999999999</v>
      </c>
      <c r="M37" s="14">
        <v>64742.879999999997</v>
      </c>
    </row>
    <row r="38" spans="1:13" s="2" customFormat="1" ht="72.75" customHeight="1" x14ac:dyDescent="0.35">
      <c r="A38" s="11">
        <v>29</v>
      </c>
      <c r="B38" s="12" t="s">
        <v>73</v>
      </c>
      <c r="C38" s="13" t="s">
        <v>14</v>
      </c>
      <c r="D38" s="12" t="s">
        <v>74</v>
      </c>
      <c r="E38" s="12" t="s">
        <v>16</v>
      </c>
      <c r="F38" s="12" t="s">
        <v>64</v>
      </c>
      <c r="G38" s="14">
        <v>175000</v>
      </c>
      <c r="H38" s="14">
        <v>5022.5</v>
      </c>
      <c r="I38" s="14">
        <v>4943.8</v>
      </c>
      <c r="J38" s="14">
        <v>29463.18</v>
      </c>
      <c r="K38" s="14">
        <f>+G38-SUM(H38:J38)-M38</f>
        <v>68364.890000000014</v>
      </c>
      <c r="L38" s="14">
        <v>107794.37</v>
      </c>
      <c r="M38" s="14">
        <v>67205.63</v>
      </c>
    </row>
    <row r="39" spans="1:13" s="2" customFormat="1" ht="72.75" customHeight="1" x14ac:dyDescent="0.35">
      <c r="A39" s="11">
        <v>30</v>
      </c>
      <c r="B39" s="12" t="s">
        <v>75</v>
      </c>
      <c r="C39" s="13" t="s">
        <v>14</v>
      </c>
      <c r="D39" s="12" t="s">
        <v>76</v>
      </c>
      <c r="E39" s="12" t="s">
        <v>20</v>
      </c>
      <c r="F39" s="12" t="s">
        <v>64</v>
      </c>
      <c r="G39" s="14">
        <v>125000</v>
      </c>
      <c r="H39" s="14">
        <v>3587.5</v>
      </c>
      <c r="I39" s="14">
        <v>3800</v>
      </c>
      <c r="J39" s="14">
        <v>17985.990000000002</v>
      </c>
      <c r="K39" s="14">
        <f>+G39-SUM(H39:J39)-M39</f>
        <v>3075</v>
      </c>
      <c r="L39" s="14">
        <v>28448.49</v>
      </c>
      <c r="M39" s="14">
        <v>96551.51</v>
      </c>
    </row>
    <row r="40" spans="1:13" s="2" customFormat="1" ht="72.75" customHeight="1" x14ac:dyDescent="0.35">
      <c r="A40" s="11">
        <v>31</v>
      </c>
      <c r="B40" s="12" t="s">
        <v>78</v>
      </c>
      <c r="C40" s="13" t="s">
        <v>22</v>
      </c>
      <c r="D40" s="12" t="s">
        <v>77</v>
      </c>
      <c r="E40" s="12" t="s">
        <v>79</v>
      </c>
      <c r="F40" s="12" t="s">
        <v>64</v>
      </c>
      <c r="G40" s="14">
        <v>70000</v>
      </c>
      <c r="H40" s="14">
        <v>2009</v>
      </c>
      <c r="I40" s="14">
        <v>2128</v>
      </c>
      <c r="J40" s="14">
        <v>5368.48</v>
      </c>
      <c r="K40" s="14">
        <f>+G40-SUM(H40:J40)-M40</f>
        <v>25.000000000007276</v>
      </c>
      <c r="L40" s="14">
        <v>9530.48</v>
      </c>
      <c r="M40" s="14">
        <v>60469.52</v>
      </c>
    </row>
    <row r="41" spans="1:13" s="2" customFormat="1" ht="72.75" customHeight="1" x14ac:dyDescent="0.35">
      <c r="A41" s="11">
        <v>32</v>
      </c>
      <c r="B41" s="12" t="s">
        <v>662</v>
      </c>
      <c r="C41" s="13" t="s">
        <v>22</v>
      </c>
      <c r="D41" s="12" t="s">
        <v>77</v>
      </c>
      <c r="E41" s="12" t="s">
        <v>23</v>
      </c>
      <c r="F41" s="12" t="s">
        <v>643</v>
      </c>
      <c r="G41" s="14">
        <v>70000</v>
      </c>
      <c r="H41" s="14">
        <v>2009</v>
      </c>
      <c r="I41" s="14">
        <v>2128</v>
      </c>
      <c r="J41" s="14">
        <v>5368.48</v>
      </c>
      <c r="K41" s="14">
        <f>+G41-SUM(H41:J41)-M41</f>
        <v>25.000000000007276</v>
      </c>
      <c r="L41" s="14">
        <v>9530.48</v>
      </c>
      <c r="M41" s="14">
        <v>60469.52</v>
      </c>
    </row>
    <row r="42" spans="1:13" s="2" customFormat="1" ht="72.75" customHeight="1" x14ac:dyDescent="0.35">
      <c r="A42" s="11">
        <v>33</v>
      </c>
      <c r="B42" s="12" t="s">
        <v>80</v>
      </c>
      <c r="C42" s="13" t="s">
        <v>22</v>
      </c>
      <c r="D42" s="12" t="s">
        <v>77</v>
      </c>
      <c r="E42" s="12" t="s">
        <v>23</v>
      </c>
      <c r="F42" s="12" t="s">
        <v>64</v>
      </c>
      <c r="G42" s="14">
        <v>85000</v>
      </c>
      <c r="H42" s="14">
        <v>2439.5</v>
      </c>
      <c r="I42" s="14">
        <v>2584</v>
      </c>
      <c r="J42" s="14">
        <v>8576.99</v>
      </c>
      <c r="K42" s="14">
        <f>+G42-SUM(H42:J42)-M42</f>
        <v>25</v>
      </c>
      <c r="L42" s="14">
        <v>13625.49</v>
      </c>
      <c r="M42" s="14">
        <v>71374.509999999995</v>
      </c>
    </row>
    <row r="43" spans="1:13" s="2" customFormat="1" ht="72.75" customHeight="1" x14ac:dyDescent="0.35">
      <c r="A43" s="11">
        <v>34</v>
      </c>
      <c r="B43" s="12" t="s">
        <v>642</v>
      </c>
      <c r="C43" s="13" t="s">
        <v>14</v>
      </c>
      <c r="D43" s="12" t="s">
        <v>77</v>
      </c>
      <c r="E43" s="12" t="s">
        <v>60</v>
      </c>
      <c r="F43" s="12" t="s">
        <v>643</v>
      </c>
      <c r="G43" s="14">
        <v>75000</v>
      </c>
      <c r="H43" s="14">
        <v>2152.5</v>
      </c>
      <c r="I43" s="14">
        <v>2280</v>
      </c>
      <c r="J43" s="14">
        <v>6309.38</v>
      </c>
      <c r="K43" s="14">
        <f>+G43-SUM(H43:J43)-M43</f>
        <v>624.99999999999272</v>
      </c>
      <c r="L43" s="14">
        <v>11366.88</v>
      </c>
      <c r="M43" s="14">
        <v>63633.120000000003</v>
      </c>
    </row>
    <row r="44" spans="1:13" s="2" customFormat="1" ht="72.75" customHeight="1" x14ac:dyDescent="0.35">
      <c r="A44" s="11">
        <v>35</v>
      </c>
      <c r="B44" s="12" t="s">
        <v>82</v>
      </c>
      <c r="C44" s="13" t="s">
        <v>14</v>
      </c>
      <c r="D44" s="12" t="s">
        <v>77</v>
      </c>
      <c r="E44" s="12" t="s">
        <v>29</v>
      </c>
      <c r="F44" s="12" t="s">
        <v>39</v>
      </c>
      <c r="G44" s="14">
        <v>80000</v>
      </c>
      <c r="H44" s="14">
        <v>2296</v>
      </c>
      <c r="I44" s="14">
        <v>2432</v>
      </c>
      <c r="J44" s="14">
        <v>7400.87</v>
      </c>
      <c r="K44" s="14">
        <f>+G44-SUM(H44:J44)-M44</f>
        <v>13376.510000000002</v>
      </c>
      <c r="L44" s="14">
        <v>25505.38</v>
      </c>
      <c r="M44" s="14">
        <v>54494.62</v>
      </c>
    </row>
    <row r="45" spans="1:13" s="2" customFormat="1" ht="72.75" customHeight="1" x14ac:dyDescent="0.35">
      <c r="A45" s="11">
        <v>36</v>
      </c>
      <c r="B45" s="12" t="s">
        <v>81</v>
      </c>
      <c r="C45" s="13" t="s">
        <v>14</v>
      </c>
      <c r="D45" s="12" t="s">
        <v>77</v>
      </c>
      <c r="E45" s="12" t="s">
        <v>60</v>
      </c>
      <c r="F45" s="12" t="s">
        <v>39</v>
      </c>
      <c r="G45" s="14">
        <v>100000</v>
      </c>
      <c r="H45" s="14">
        <v>2870</v>
      </c>
      <c r="I45" s="14">
        <v>3040</v>
      </c>
      <c r="J45" s="14">
        <v>12105.37</v>
      </c>
      <c r="K45" s="14">
        <f>+G45-SUM(H45:J45)-M45</f>
        <v>2075</v>
      </c>
      <c r="L45" s="14">
        <v>20090.37</v>
      </c>
      <c r="M45" s="14">
        <v>79909.63</v>
      </c>
    </row>
    <row r="46" spans="1:13" s="2" customFormat="1" ht="72.75" customHeight="1" x14ac:dyDescent="0.35">
      <c r="A46" s="11">
        <v>37</v>
      </c>
      <c r="B46" s="12" t="s">
        <v>83</v>
      </c>
      <c r="C46" s="13" t="s">
        <v>22</v>
      </c>
      <c r="D46" s="12" t="s">
        <v>84</v>
      </c>
      <c r="E46" s="12" t="s">
        <v>16</v>
      </c>
      <c r="F46" s="12" t="s">
        <v>35</v>
      </c>
      <c r="G46" s="14">
        <v>70000</v>
      </c>
      <c r="H46" s="14">
        <v>2009</v>
      </c>
      <c r="I46" s="14">
        <v>2128</v>
      </c>
      <c r="J46" s="14">
        <v>5368.48</v>
      </c>
      <c r="K46" s="14">
        <f>+G46-SUM(H46:J46)-M46</f>
        <v>14598.220000000001</v>
      </c>
      <c r="L46" s="14">
        <v>24103.7</v>
      </c>
      <c r="M46" s="14">
        <v>45896.3</v>
      </c>
    </row>
    <row r="47" spans="1:13" s="2" customFormat="1" ht="72.75" customHeight="1" x14ac:dyDescent="0.35">
      <c r="A47" s="11">
        <v>38</v>
      </c>
      <c r="B47" s="12" t="s">
        <v>85</v>
      </c>
      <c r="C47" s="13" t="s">
        <v>14</v>
      </c>
      <c r="D47" s="12" t="s">
        <v>84</v>
      </c>
      <c r="E47" s="12" t="s">
        <v>16</v>
      </c>
      <c r="F47" s="12" t="s">
        <v>64</v>
      </c>
      <c r="G47" s="14">
        <v>150000</v>
      </c>
      <c r="H47" s="14">
        <v>4305</v>
      </c>
      <c r="I47" s="14">
        <v>4560</v>
      </c>
      <c r="J47" s="14">
        <v>23866.62</v>
      </c>
      <c r="K47" s="14">
        <f>+G47-SUM(H47:J47)-M47</f>
        <v>72167.55</v>
      </c>
      <c r="L47" s="14">
        <v>104899.17</v>
      </c>
      <c r="M47" s="14">
        <v>45100.83</v>
      </c>
    </row>
    <row r="48" spans="1:13" s="2" customFormat="1" ht="72.75" customHeight="1" x14ac:dyDescent="0.35">
      <c r="A48" s="11">
        <v>39</v>
      </c>
      <c r="B48" s="12" t="s">
        <v>86</v>
      </c>
      <c r="C48" s="13" t="s">
        <v>22</v>
      </c>
      <c r="D48" s="12" t="s">
        <v>87</v>
      </c>
      <c r="E48" s="12" t="s">
        <v>16</v>
      </c>
      <c r="F48" s="12" t="s">
        <v>64</v>
      </c>
      <c r="G48" s="14">
        <v>95000</v>
      </c>
      <c r="H48" s="14">
        <v>2726.5</v>
      </c>
      <c r="I48" s="14">
        <v>2888</v>
      </c>
      <c r="J48" s="14">
        <v>10929.24</v>
      </c>
      <c r="K48" s="14">
        <f>+G48-SUM(H48:J48)-M48</f>
        <v>25.000000000014552</v>
      </c>
      <c r="L48" s="14">
        <v>16568.740000000002</v>
      </c>
      <c r="M48" s="14">
        <v>78431.259999999995</v>
      </c>
    </row>
    <row r="49" spans="1:13" s="2" customFormat="1" ht="72.75" customHeight="1" x14ac:dyDescent="0.35">
      <c r="A49" s="11">
        <v>40</v>
      </c>
      <c r="B49" s="12" t="s">
        <v>88</v>
      </c>
      <c r="C49" s="13" t="s">
        <v>22</v>
      </c>
      <c r="D49" s="12" t="s">
        <v>89</v>
      </c>
      <c r="E49" s="12" t="s">
        <v>90</v>
      </c>
      <c r="F49" s="12" t="s">
        <v>35</v>
      </c>
      <c r="G49" s="14">
        <v>35000</v>
      </c>
      <c r="H49" s="14">
        <v>1004.5</v>
      </c>
      <c r="I49" s="14">
        <v>1064</v>
      </c>
      <c r="J49" s="14">
        <v>0</v>
      </c>
      <c r="K49" s="14">
        <f>+G49-SUM(H49:J49)-M49</f>
        <v>22447.93</v>
      </c>
      <c r="L49" s="14">
        <v>24516.43</v>
      </c>
      <c r="M49" s="14">
        <v>10483.57</v>
      </c>
    </row>
    <row r="50" spans="1:13" s="2" customFormat="1" ht="72.75" customHeight="1" x14ac:dyDescent="0.35">
      <c r="A50" s="11">
        <v>41</v>
      </c>
      <c r="B50" s="12" t="s">
        <v>660</v>
      </c>
      <c r="C50" s="13" t="s">
        <v>22</v>
      </c>
      <c r="D50" s="12" t="s">
        <v>92</v>
      </c>
      <c r="E50" s="12" t="s">
        <v>90</v>
      </c>
      <c r="F50" s="12" t="s">
        <v>39</v>
      </c>
      <c r="G50" s="14">
        <v>35000</v>
      </c>
      <c r="H50" s="14">
        <v>1004.5</v>
      </c>
      <c r="I50" s="14">
        <v>1064</v>
      </c>
      <c r="J50" s="14">
        <v>0</v>
      </c>
      <c r="K50" s="14">
        <f>+G50-SUM(H50:J50)-M50</f>
        <v>4125</v>
      </c>
      <c r="L50" s="14">
        <v>6193.5</v>
      </c>
      <c r="M50" s="14">
        <v>28806.5</v>
      </c>
    </row>
    <row r="51" spans="1:13" s="2" customFormat="1" ht="72.75" customHeight="1" x14ac:dyDescent="0.35">
      <c r="A51" s="11">
        <v>42</v>
      </c>
      <c r="B51" s="12" t="s">
        <v>91</v>
      </c>
      <c r="C51" s="13" t="s">
        <v>22</v>
      </c>
      <c r="D51" s="12" t="s">
        <v>92</v>
      </c>
      <c r="E51" s="12" t="s">
        <v>56</v>
      </c>
      <c r="F51" s="12" t="s">
        <v>35</v>
      </c>
      <c r="G51" s="14">
        <v>31500</v>
      </c>
      <c r="H51" s="14">
        <v>904.05</v>
      </c>
      <c r="I51" s="14">
        <v>957.6</v>
      </c>
      <c r="J51" s="14">
        <v>0</v>
      </c>
      <c r="K51" s="14">
        <f>+G51-SUM(H51:J51)-M51</f>
        <v>21582.17</v>
      </c>
      <c r="L51" s="14">
        <v>23443.82</v>
      </c>
      <c r="M51" s="14">
        <v>8056.18</v>
      </c>
    </row>
    <row r="52" spans="1:13" s="2" customFormat="1" ht="72.75" customHeight="1" x14ac:dyDescent="0.35">
      <c r="A52" s="11">
        <v>43</v>
      </c>
      <c r="B52" s="12" t="s">
        <v>492</v>
      </c>
      <c r="C52" s="13" t="s">
        <v>22</v>
      </c>
      <c r="D52" s="12" t="s">
        <v>94</v>
      </c>
      <c r="E52" s="12" t="s">
        <v>56</v>
      </c>
      <c r="F52" s="12" t="s">
        <v>95</v>
      </c>
      <c r="G52" s="14">
        <v>40000</v>
      </c>
      <c r="H52" s="14">
        <v>1148</v>
      </c>
      <c r="I52" s="14">
        <v>1216</v>
      </c>
      <c r="J52" s="14">
        <v>442.65</v>
      </c>
      <c r="K52" s="14">
        <f>+G52-SUM(H52:J52)-M52</f>
        <v>1925</v>
      </c>
      <c r="L52" s="14">
        <v>4731.6499999999996</v>
      </c>
      <c r="M52" s="14">
        <v>35268.35</v>
      </c>
    </row>
    <row r="53" spans="1:13" s="2" customFormat="1" ht="72.75" customHeight="1" x14ac:dyDescent="0.35">
      <c r="A53" s="11">
        <v>44</v>
      </c>
      <c r="B53" s="12" t="s">
        <v>347</v>
      </c>
      <c r="C53" s="13" t="s">
        <v>22</v>
      </c>
      <c r="D53" s="12" t="s">
        <v>94</v>
      </c>
      <c r="E53" s="12" t="s">
        <v>79</v>
      </c>
      <c r="F53" s="12" t="s">
        <v>95</v>
      </c>
      <c r="G53" s="14">
        <v>40000</v>
      </c>
      <c r="H53" s="14">
        <v>1148</v>
      </c>
      <c r="I53" s="14">
        <v>1216</v>
      </c>
      <c r="J53" s="14">
        <v>442.65</v>
      </c>
      <c r="K53" s="14">
        <f>+G53-SUM(H53:J53)-M53</f>
        <v>2735</v>
      </c>
      <c r="L53" s="14">
        <v>5541.65</v>
      </c>
      <c r="M53" s="14">
        <v>34458.35</v>
      </c>
    </row>
    <row r="54" spans="1:13" s="2" customFormat="1" ht="72.75" customHeight="1" x14ac:dyDescent="0.35">
      <c r="A54" s="11">
        <v>45</v>
      </c>
      <c r="B54" s="12" t="s">
        <v>105</v>
      </c>
      <c r="C54" s="13" t="s">
        <v>22</v>
      </c>
      <c r="D54" s="12" t="s">
        <v>94</v>
      </c>
      <c r="E54" s="12" t="s">
        <v>106</v>
      </c>
      <c r="F54" s="12" t="s">
        <v>95</v>
      </c>
      <c r="G54" s="14">
        <v>40000</v>
      </c>
      <c r="H54" s="14">
        <v>1148</v>
      </c>
      <c r="I54" s="14">
        <v>1216</v>
      </c>
      <c r="J54" s="14">
        <v>442.65</v>
      </c>
      <c r="K54" s="14">
        <f>+G54-SUM(H54:J54)-M54</f>
        <v>3640</v>
      </c>
      <c r="L54" s="14">
        <v>6446.65</v>
      </c>
      <c r="M54" s="14">
        <v>33553.35</v>
      </c>
    </row>
    <row r="55" spans="1:13" s="2" customFormat="1" ht="72.75" customHeight="1" x14ac:dyDescent="0.35">
      <c r="A55" s="11">
        <v>46</v>
      </c>
      <c r="B55" s="12" t="s">
        <v>519</v>
      </c>
      <c r="C55" s="13" t="s">
        <v>22</v>
      </c>
      <c r="D55" s="12" t="s">
        <v>94</v>
      </c>
      <c r="E55" s="12" t="s">
        <v>23</v>
      </c>
      <c r="F55" s="12" t="s">
        <v>95</v>
      </c>
      <c r="G55" s="14">
        <v>40000</v>
      </c>
      <c r="H55" s="14">
        <v>1148</v>
      </c>
      <c r="I55" s="14">
        <v>1216</v>
      </c>
      <c r="J55" s="14">
        <v>442.65</v>
      </c>
      <c r="K55" s="14">
        <f>+G55-SUM(H55:J55)-M55</f>
        <v>14507.719999999998</v>
      </c>
      <c r="L55" s="14">
        <v>17314.37</v>
      </c>
      <c r="M55" s="14">
        <v>22685.63</v>
      </c>
    </row>
    <row r="56" spans="1:13" s="2" customFormat="1" ht="72.75" customHeight="1" x14ac:dyDescent="0.35">
      <c r="A56" s="11">
        <v>47</v>
      </c>
      <c r="B56" s="12" t="s">
        <v>97</v>
      </c>
      <c r="C56" s="13" t="s">
        <v>22</v>
      </c>
      <c r="D56" s="12" t="s">
        <v>94</v>
      </c>
      <c r="E56" s="12" t="s">
        <v>96</v>
      </c>
      <c r="F56" s="12" t="s">
        <v>35</v>
      </c>
      <c r="G56" s="14">
        <v>45000</v>
      </c>
      <c r="H56" s="14">
        <v>1291.5</v>
      </c>
      <c r="I56" s="14">
        <v>1368</v>
      </c>
      <c r="J56" s="14">
        <v>1148.33</v>
      </c>
      <c r="K56" s="14">
        <f>+G56-SUM(H56:J56)-M56</f>
        <v>8121.3600000000006</v>
      </c>
      <c r="L56" s="14">
        <v>11929.19</v>
      </c>
      <c r="M56" s="14">
        <v>33070.81</v>
      </c>
    </row>
    <row r="57" spans="1:13" s="2" customFormat="1" ht="72.75" customHeight="1" x14ac:dyDescent="0.35">
      <c r="A57" s="11">
        <v>48</v>
      </c>
      <c r="B57" s="12" t="s">
        <v>110</v>
      </c>
      <c r="C57" s="13" t="s">
        <v>22</v>
      </c>
      <c r="D57" s="12" t="s">
        <v>94</v>
      </c>
      <c r="E57" s="12" t="s">
        <v>106</v>
      </c>
      <c r="F57" s="12" t="s">
        <v>95</v>
      </c>
      <c r="G57" s="14">
        <v>45000</v>
      </c>
      <c r="H57" s="14">
        <v>1291.5</v>
      </c>
      <c r="I57" s="14">
        <v>1368</v>
      </c>
      <c r="J57" s="14">
        <v>1148.33</v>
      </c>
      <c r="K57" s="14">
        <f>+G57-SUM(H57:J57)-M57</f>
        <v>12575</v>
      </c>
      <c r="L57" s="14">
        <v>16382.83</v>
      </c>
      <c r="M57" s="14">
        <v>28617.17</v>
      </c>
    </row>
    <row r="58" spans="1:13" s="2" customFormat="1" ht="72.75" customHeight="1" x14ac:dyDescent="0.35">
      <c r="A58" s="11">
        <v>49</v>
      </c>
      <c r="B58" s="12" t="s">
        <v>241</v>
      </c>
      <c r="C58" s="13" t="s">
        <v>22</v>
      </c>
      <c r="D58" s="12" t="s">
        <v>94</v>
      </c>
      <c r="E58" s="12" t="s">
        <v>79</v>
      </c>
      <c r="F58" s="12" t="s">
        <v>95</v>
      </c>
      <c r="G58" s="14">
        <v>35000</v>
      </c>
      <c r="H58" s="14">
        <v>1004.5</v>
      </c>
      <c r="I58" s="14">
        <v>1064</v>
      </c>
      <c r="J58" s="14">
        <v>0</v>
      </c>
      <c r="K58" s="14">
        <f>+G58-SUM(H58:J58)-M58</f>
        <v>21167.629999999997</v>
      </c>
      <c r="L58" s="14">
        <v>23236.13</v>
      </c>
      <c r="M58" s="14">
        <v>11763.87</v>
      </c>
    </row>
    <row r="59" spans="1:13" s="2" customFormat="1" ht="72.75" customHeight="1" x14ac:dyDescent="0.35">
      <c r="A59" s="11">
        <v>50</v>
      </c>
      <c r="B59" s="12" t="s">
        <v>93</v>
      </c>
      <c r="C59" s="13" t="s">
        <v>22</v>
      </c>
      <c r="D59" s="12" t="s">
        <v>94</v>
      </c>
      <c r="E59" s="12" t="s">
        <v>25</v>
      </c>
      <c r="F59" s="12" t="s">
        <v>95</v>
      </c>
      <c r="G59" s="14">
        <v>35000</v>
      </c>
      <c r="H59" s="14">
        <v>1004.5</v>
      </c>
      <c r="I59" s="14">
        <v>1064</v>
      </c>
      <c r="J59" s="14">
        <v>0</v>
      </c>
      <c r="K59" s="14">
        <f>+G59-SUM(H59:J59)-M59</f>
        <v>11379.57</v>
      </c>
      <c r="L59" s="14">
        <v>13448.07</v>
      </c>
      <c r="M59" s="14">
        <v>21551.93</v>
      </c>
    </row>
    <row r="60" spans="1:13" s="2" customFormat="1" ht="72.75" customHeight="1" x14ac:dyDescent="0.35">
      <c r="A60" s="11">
        <v>51</v>
      </c>
      <c r="B60" s="12" t="s">
        <v>98</v>
      </c>
      <c r="C60" s="13" t="s">
        <v>22</v>
      </c>
      <c r="D60" s="12" t="s">
        <v>94</v>
      </c>
      <c r="E60" s="12" t="s">
        <v>99</v>
      </c>
      <c r="F60" s="12" t="s">
        <v>95</v>
      </c>
      <c r="G60" s="14">
        <v>35000</v>
      </c>
      <c r="H60" s="14">
        <v>1004.5</v>
      </c>
      <c r="I60" s="14">
        <v>1064</v>
      </c>
      <c r="J60" s="14">
        <v>0</v>
      </c>
      <c r="K60" s="14">
        <f>+G60-SUM(H60:J60)-M60</f>
        <v>12837.45</v>
      </c>
      <c r="L60" s="14">
        <v>14905.95</v>
      </c>
      <c r="M60" s="14">
        <v>20094.05</v>
      </c>
    </row>
    <row r="61" spans="1:13" s="2" customFormat="1" ht="72.75" customHeight="1" x14ac:dyDescent="0.35">
      <c r="A61" s="11">
        <v>52</v>
      </c>
      <c r="B61" s="12" t="s">
        <v>675</v>
      </c>
      <c r="C61" s="13" t="s">
        <v>22</v>
      </c>
      <c r="D61" s="12" t="s">
        <v>94</v>
      </c>
      <c r="E61" s="12" t="s">
        <v>96</v>
      </c>
      <c r="F61" s="12" t="s">
        <v>95</v>
      </c>
      <c r="G61" s="14">
        <v>35000</v>
      </c>
      <c r="H61" s="14">
        <v>1004.5</v>
      </c>
      <c r="I61" s="14">
        <v>1064</v>
      </c>
      <c r="J61" s="14">
        <v>0</v>
      </c>
      <c r="K61" s="14">
        <f>+G61-SUM(H61:J61)-M61</f>
        <v>3625</v>
      </c>
      <c r="L61" s="14">
        <v>5693.5</v>
      </c>
      <c r="M61" s="14">
        <v>29306.5</v>
      </c>
    </row>
    <row r="62" spans="1:13" s="2" customFormat="1" ht="72.75" customHeight="1" x14ac:dyDescent="0.35">
      <c r="A62" s="11">
        <v>53</v>
      </c>
      <c r="B62" s="12" t="s">
        <v>100</v>
      </c>
      <c r="C62" s="13" t="s">
        <v>22</v>
      </c>
      <c r="D62" s="12" t="s">
        <v>94</v>
      </c>
      <c r="E62" s="12" t="s">
        <v>60</v>
      </c>
      <c r="F62" s="12" t="s">
        <v>95</v>
      </c>
      <c r="G62" s="14">
        <v>35000</v>
      </c>
      <c r="H62" s="14">
        <v>1004.5</v>
      </c>
      <c r="I62" s="14">
        <v>1064</v>
      </c>
      <c r="J62" s="14">
        <v>0</v>
      </c>
      <c r="K62" s="14">
        <f>+G62-SUM(H62:J62)-M62</f>
        <v>575</v>
      </c>
      <c r="L62" s="14">
        <v>2643.5</v>
      </c>
      <c r="M62" s="14">
        <v>32356.5</v>
      </c>
    </row>
    <row r="63" spans="1:13" s="2" customFormat="1" ht="72.75" customHeight="1" x14ac:dyDescent="0.35">
      <c r="A63" s="11">
        <v>54</v>
      </c>
      <c r="B63" s="12" t="s">
        <v>129</v>
      </c>
      <c r="C63" s="13" t="s">
        <v>22</v>
      </c>
      <c r="D63" s="12" t="s">
        <v>94</v>
      </c>
      <c r="E63" s="12" t="s">
        <v>79</v>
      </c>
      <c r="F63" s="12" t="s">
        <v>95</v>
      </c>
      <c r="G63" s="14">
        <v>35000</v>
      </c>
      <c r="H63" s="14">
        <v>1004.5</v>
      </c>
      <c r="I63" s="14">
        <v>1064</v>
      </c>
      <c r="J63" s="14">
        <v>0</v>
      </c>
      <c r="K63" s="14">
        <f>+G63-SUM(H63:J63)-M63</f>
        <v>6126.16</v>
      </c>
      <c r="L63" s="14">
        <v>8194.66</v>
      </c>
      <c r="M63" s="14">
        <v>26805.34</v>
      </c>
    </row>
    <row r="64" spans="1:13" s="2" customFormat="1" ht="72.75" customHeight="1" x14ac:dyDescent="0.35">
      <c r="A64" s="11">
        <v>55</v>
      </c>
      <c r="B64" s="12" t="s">
        <v>629</v>
      </c>
      <c r="C64" s="13" t="s">
        <v>22</v>
      </c>
      <c r="D64" s="12" t="s">
        <v>94</v>
      </c>
      <c r="E64" s="12" t="s">
        <v>60</v>
      </c>
      <c r="F64" s="12" t="s">
        <v>630</v>
      </c>
      <c r="G64" s="14">
        <v>35000</v>
      </c>
      <c r="H64" s="14">
        <v>1004.5</v>
      </c>
      <c r="I64" s="14">
        <v>1064</v>
      </c>
      <c r="J64" s="14">
        <v>0</v>
      </c>
      <c r="K64" s="14">
        <f>+G64-SUM(H64:J64)-M64</f>
        <v>5825</v>
      </c>
      <c r="L64" s="14">
        <v>7893.5</v>
      </c>
      <c r="M64" s="14">
        <v>27106.5</v>
      </c>
    </row>
    <row r="65" spans="1:13" s="2" customFormat="1" ht="72.75" customHeight="1" x14ac:dyDescent="0.35">
      <c r="A65" s="11">
        <v>56</v>
      </c>
      <c r="B65" s="12" t="s">
        <v>131</v>
      </c>
      <c r="C65" s="13" t="s">
        <v>22</v>
      </c>
      <c r="D65" s="12" t="s">
        <v>94</v>
      </c>
      <c r="E65" s="12" t="s">
        <v>106</v>
      </c>
      <c r="F65" s="12" t="s">
        <v>95</v>
      </c>
      <c r="G65" s="14">
        <v>35000</v>
      </c>
      <c r="H65" s="14">
        <v>1004.5</v>
      </c>
      <c r="I65" s="14">
        <v>1064</v>
      </c>
      <c r="J65" s="14">
        <v>0</v>
      </c>
      <c r="K65" s="14">
        <f>+G65-SUM(H65:J65)-M65</f>
        <v>25</v>
      </c>
      <c r="L65" s="14">
        <v>2093.5</v>
      </c>
      <c r="M65" s="14">
        <v>32906.5</v>
      </c>
    </row>
    <row r="66" spans="1:13" s="2" customFormat="1" ht="72.75" customHeight="1" x14ac:dyDescent="0.35">
      <c r="A66" s="11">
        <v>57</v>
      </c>
      <c r="B66" s="12" t="s">
        <v>107</v>
      </c>
      <c r="C66" s="13" t="s">
        <v>22</v>
      </c>
      <c r="D66" s="12" t="s">
        <v>94</v>
      </c>
      <c r="E66" s="12" t="s">
        <v>56</v>
      </c>
      <c r="F66" s="12" t="s">
        <v>95</v>
      </c>
      <c r="G66" s="14">
        <v>35000</v>
      </c>
      <c r="H66" s="14">
        <v>1004.5</v>
      </c>
      <c r="I66" s="14">
        <v>1064</v>
      </c>
      <c r="J66" s="14">
        <v>0</v>
      </c>
      <c r="K66" s="14">
        <f>+G66-SUM(H66:J66)-M66</f>
        <v>13522.59</v>
      </c>
      <c r="L66" s="14">
        <v>15591.09</v>
      </c>
      <c r="M66" s="14">
        <v>19408.91</v>
      </c>
    </row>
    <row r="67" spans="1:13" s="2" customFormat="1" ht="72.75" customHeight="1" x14ac:dyDescent="0.35">
      <c r="A67" s="11">
        <v>58</v>
      </c>
      <c r="B67" s="12" t="s">
        <v>674</v>
      </c>
      <c r="C67" s="13" t="s">
        <v>22</v>
      </c>
      <c r="D67" s="12" t="s">
        <v>94</v>
      </c>
      <c r="E67" s="12" t="s">
        <v>79</v>
      </c>
      <c r="F67" s="12" t="s">
        <v>95</v>
      </c>
      <c r="G67" s="14">
        <v>35000</v>
      </c>
      <c r="H67" s="14">
        <v>1004.5</v>
      </c>
      <c r="I67" s="14">
        <v>1064</v>
      </c>
      <c r="J67" s="14">
        <v>0</v>
      </c>
      <c r="K67" s="14">
        <f>+G67-SUM(H67:J67)-M67</f>
        <v>25</v>
      </c>
      <c r="L67" s="14">
        <v>2093.5</v>
      </c>
      <c r="M67" s="14">
        <v>32906.5</v>
      </c>
    </row>
    <row r="68" spans="1:13" s="2" customFormat="1" ht="72.75" customHeight="1" x14ac:dyDescent="0.35">
      <c r="A68" s="11">
        <v>59</v>
      </c>
      <c r="B68" s="12" t="s">
        <v>108</v>
      </c>
      <c r="C68" s="13" t="s">
        <v>22</v>
      </c>
      <c r="D68" s="12" t="s">
        <v>94</v>
      </c>
      <c r="E68" s="12" t="s">
        <v>109</v>
      </c>
      <c r="F68" s="12" t="s">
        <v>95</v>
      </c>
      <c r="G68" s="14">
        <v>35000</v>
      </c>
      <c r="H68" s="14">
        <v>1004.5</v>
      </c>
      <c r="I68" s="14">
        <v>1064</v>
      </c>
      <c r="J68" s="14">
        <v>0</v>
      </c>
      <c r="K68" s="14">
        <f>+G68-SUM(H68:J68)-M68</f>
        <v>2075</v>
      </c>
      <c r="L68" s="14">
        <v>4143.5</v>
      </c>
      <c r="M68" s="14">
        <v>30856.5</v>
      </c>
    </row>
    <row r="69" spans="1:13" s="2" customFormat="1" ht="72.75" customHeight="1" x14ac:dyDescent="0.35">
      <c r="A69" s="11">
        <v>60</v>
      </c>
      <c r="B69" s="12" t="s">
        <v>111</v>
      </c>
      <c r="C69" s="13" t="s">
        <v>22</v>
      </c>
      <c r="D69" s="12" t="s">
        <v>94</v>
      </c>
      <c r="E69" s="12" t="s">
        <v>34</v>
      </c>
      <c r="F69" s="12" t="s">
        <v>95</v>
      </c>
      <c r="G69" s="14">
        <v>35000</v>
      </c>
      <c r="H69" s="14">
        <v>1004.5</v>
      </c>
      <c r="I69" s="14">
        <v>1064</v>
      </c>
      <c r="J69" s="14">
        <v>0</v>
      </c>
      <c r="K69" s="14">
        <f>+G69-SUM(H69:J69)-M69</f>
        <v>5318.130000000001</v>
      </c>
      <c r="L69" s="14">
        <v>7386.63</v>
      </c>
      <c r="M69" s="14">
        <v>27613.37</v>
      </c>
    </row>
    <row r="70" spans="1:13" s="2" customFormat="1" ht="72.75" customHeight="1" x14ac:dyDescent="0.35">
      <c r="A70" s="11">
        <v>61</v>
      </c>
      <c r="B70" s="12" t="s">
        <v>112</v>
      </c>
      <c r="C70" s="13" t="s">
        <v>22</v>
      </c>
      <c r="D70" s="12" t="s">
        <v>94</v>
      </c>
      <c r="E70" s="12" t="s">
        <v>56</v>
      </c>
      <c r="F70" s="12" t="s">
        <v>35</v>
      </c>
      <c r="G70" s="14">
        <v>26250</v>
      </c>
      <c r="H70" s="14">
        <v>753.38</v>
      </c>
      <c r="I70" s="14">
        <v>798</v>
      </c>
      <c r="J70" s="14">
        <v>0</v>
      </c>
      <c r="K70" s="14">
        <f>+G70-SUM(H70:J70)-M70</f>
        <v>8718.6299999999992</v>
      </c>
      <c r="L70" s="14">
        <v>10270.01</v>
      </c>
      <c r="M70" s="14">
        <v>15979.99</v>
      </c>
    </row>
    <row r="71" spans="1:13" s="2" customFormat="1" ht="72.75" customHeight="1" x14ac:dyDescent="0.35">
      <c r="A71" s="11">
        <v>62</v>
      </c>
      <c r="B71" s="12" t="s">
        <v>113</v>
      </c>
      <c r="C71" s="13" t="s">
        <v>22</v>
      </c>
      <c r="D71" s="12" t="s">
        <v>94</v>
      </c>
      <c r="E71" s="12" t="s">
        <v>102</v>
      </c>
      <c r="F71" s="12" t="s">
        <v>95</v>
      </c>
      <c r="G71" s="14">
        <v>35000</v>
      </c>
      <c r="H71" s="14">
        <v>1004.5</v>
      </c>
      <c r="I71" s="14">
        <v>1064</v>
      </c>
      <c r="J71" s="14">
        <v>0</v>
      </c>
      <c r="K71" s="14">
        <f>+G71-SUM(H71:J71)-M71</f>
        <v>4587.4500000000007</v>
      </c>
      <c r="L71" s="14">
        <v>6655.95</v>
      </c>
      <c r="M71" s="14">
        <v>28344.05</v>
      </c>
    </row>
    <row r="72" spans="1:13" s="2" customFormat="1" ht="72.75" customHeight="1" x14ac:dyDescent="0.35">
      <c r="A72" s="11">
        <v>63</v>
      </c>
      <c r="B72" s="12" t="s">
        <v>114</v>
      </c>
      <c r="C72" s="13" t="s">
        <v>22</v>
      </c>
      <c r="D72" s="12" t="s">
        <v>94</v>
      </c>
      <c r="E72" s="12" t="s">
        <v>60</v>
      </c>
      <c r="F72" s="12" t="s">
        <v>95</v>
      </c>
      <c r="G72" s="14">
        <v>35000</v>
      </c>
      <c r="H72" s="14">
        <v>1004.5</v>
      </c>
      <c r="I72" s="14">
        <v>1064</v>
      </c>
      <c r="J72" s="14">
        <v>0</v>
      </c>
      <c r="K72" s="14">
        <f>+G72-SUM(H72:J72)-M72</f>
        <v>21509.599999999999</v>
      </c>
      <c r="L72" s="14">
        <v>23578.1</v>
      </c>
      <c r="M72" s="14">
        <v>11421.9</v>
      </c>
    </row>
    <row r="73" spans="1:13" s="2" customFormat="1" ht="72.75" customHeight="1" x14ac:dyDescent="0.35">
      <c r="A73" s="11">
        <v>64</v>
      </c>
      <c r="B73" s="12" t="s">
        <v>644</v>
      </c>
      <c r="C73" s="13" t="s">
        <v>22</v>
      </c>
      <c r="D73" s="12" t="s">
        <v>94</v>
      </c>
      <c r="E73" s="12" t="s">
        <v>56</v>
      </c>
      <c r="F73" s="12" t="s">
        <v>95</v>
      </c>
      <c r="G73" s="14">
        <v>35000</v>
      </c>
      <c r="H73" s="14">
        <v>1004.5</v>
      </c>
      <c r="I73" s="14">
        <v>1064</v>
      </c>
      <c r="J73" s="14">
        <v>0</v>
      </c>
      <c r="K73" s="14">
        <f>+G73-SUM(H73:J73)-M73</f>
        <v>6962.4500000000007</v>
      </c>
      <c r="L73" s="14">
        <v>9030.9500000000007</v>
      </c>
      <c r="M73" s="14">
        <v>25969.05</v>
      </c>
    </row>
    <row r="74" spans="1:13" s="2" customFormat="1" ht="72.75" customHeight="1" x14ac:dyDescent="0.35">
      <c r="A74" s="11">
        <v>65</v>
      </c>
      <c r="B74" s="12" t="s">
        <v>659</v>
      </c>
      <c r="C74" s="13" t="s">
        <v>22</v>
      </c>
      <c r="D74" s="12" t="s">
        <v>94</v>
      </c>
      <c r="E74" s="12" t="s">
        <v>148</v>
      </c>
      <c r="F74" s="12" t="s">
        <v>39</v>
      </c>
      <c r="G74" s="14">
        <v>35000</v>
      </c>
      <c r="H74" s="14">
        <v>1004.5</v>
      </c>
      <c r="I74" s="14">
        <v>1064</v>
      </c>
      <c r="J74" s="14">
        <v>0</v>
      </c>
      <c r="K74" s="14">
        <f>+G74-SUM(H74:J74)-M74</f>
        <v>5125</v>
      </c>
      <c r="L74" s="14">
        <v>7193.5</v>
      </c>
      <c r="M74" s="14">
        <v>27806.5</v>
      </c>
    </row>
    <row r="75" spans="1:13" s="2" customFormat="1" ht="72.75" customHeight="1" x14ac:dyDescent="0.35">
      <c r="A75" s="11">
        <v>66</v>
      </c>
      <c r="B75" s="12" t="s">
        <v>634</v>
      </c>
      <c r="C75" s="13" t="s">
        <v>22</v>
      </c>
      <c r="D75" s="12" t="s">
        <v>94</v>
      </c>
      <c r="E75" s="12" t="s">
        <v>104</v>
      </c>
      <c r="F75" s="12" t="s">
        <v>630</v>
      </c>
      <c r="G75" s="14">
        <v>35000</v>
      </c>
      <c r="H75" s="14">
        <v>1004.5</v>
      </c>
      <c r="I75" s="14">
        <v>1064</v>
      </c>
      <c r="J75" s="14">
        <v>0</v>
      </c>
      <c r="K75" s="14">
        <f>+G75-SUM(H75:J75)-M75</f>
        <v>5125</v>
      </c>
      <c r="L75" s="14">
        <v>7193.5</v>
      </c>
      <c r="M75" s="14">
        <v>27806.5</v>
      </c>
    </row>
    <row r="76" spans="1:13" s="2" customFormat="1" ht="72.75" customHeight="1" x14ac:dyDescent="0.35">
      <c r="A76" s="11">
        <v>67</v>
      </c>
      <c r="B76" s="12" t="s">
        <v>126</v>
      </c>
      <c r="C76" s="13" t="s">
        <v>14</v>
      </c>
      <c r="D76" s="12" t="s">
        <v>94</v>
      </c>
      <c r="E76" s="12" t="s">
        <v>60</v>
      </c>
      <c r="F76" s="12" t="s">
        <v>95</v>
      </c>
      <c r="G76" s="14">
        <v>40000</v>
      </c>
      <c r="H76" s="14">
        <v>1148</v>
      </c>
      <c r="I76" s="14">
        <v>1216</v>
      </c>
      <c r="J76" s="14">
        <v>215.78</v>
      </c>
      <c r="K76" s="14">
        <f>+G76-SUM(H76:J76)-M76</f>
        <v>2087.4500000000044</v>
      </c>
      <c r="L76" s="14">
        <v>4667.2299999999996</v>
      </c>
      <c r="M76" s="14">
        <v>35332.769999999997</v>
      </c>
    </row>
    <row r="77" spans="1:13" s="2" customFormat="1" ht="72.75" customHeight="1" x14ac:dyDescent="0.35">
      <c r="A77" s="11">
        <v>68</v>
      </c>
      <c r="B77" s="12" t="s">
        <v>115</v>
      </c>
      <c r="C77" s="13" t="s">
        <v>14</v>
      </c>
      <c r="D77" s="12" t="s">
        <v>94</v>
      </c>
      <c r="E77" s="12" t="s">
        <v>116</v>
      </c>
      <c r="F77" s="12" t="s">
        <v>95</v>
      </c>
      <c r="G77" s="14">
        <v>40000</v>
      </c>
      <c r="H77" s="14">
        <v>1148</v>
      </c>
      <c r="I77" s="14">
        <v>1216</v>
      </c>
      <c r="J77" s="14">
        <v>442.65</v>
      </c>
      <c r="K77" s="14">
        <f>+G77-SUM(H77:J77)-M77</f>
        <v>8386.7599999999984</v>
      </c>
      <c r="L77" s="14">
        <v>11193.41</v>
      </c>
      <c r="M77" s="14">
        <v>28806.59</v>
      </c>
    </row>
    <row r="78" spans="1:13" s="2" customFormat="1" ht="72.75" customHeight="1" x14ac:dyDescent="0.35">
      <c r="A78" s="11">
        <v>69</v>
      </c>
      <c r="B78" s="12" t="s">
        <v>484</v>
      </c>
      <c r="C78" s="13" t="s">
        <v>14</v>
      </c>
      <c r="D78" s="12" t="s">
        <v>94</v>
      </c>
      <c r="E78" s="12" t="s">
        <v>56</v>
      </c>
      <c r="F78" s="12" t="s">
        <v>95</v>
      </c>
      <c r="G78" s="14">
        <v>40000</v>
      </c>
      <c r="H78" s="14">
        <v>1148</v>
      </c>
      <c r="I78" s="14">
        <v>1216</v>
      </c>
      <c r="J78" s="14">
        <v>442.65</v>
      </c>
      <c r="K78" s="14">
        <f>+G78-SUM(H78:J78)-M78</f>
        <v>1405</v>
      </c>
      <c r="L78" s="14">
        <v>4211.6499999999996</v>
      </c>
      <c r="M78" s="14">
        <v>35788.35</v>
      </c>
    </row>
    <row r="79" spans="1:13" s="2" customFormat="1" ht="72.75" customHeight="1" x14ac:dyDescent="0.35">
      <c r="A79" s="11">
        <v>70</v>
      </c>
      <c r="B79" s="12" t="s">
        <v>474</v>
      </c>
      <c r="C79" s="13" t="s">
        <v>14</v>
      </c>
      <c r="D79" s="12" t="s">
        <v>94</v>
      </c>
      <c r="E79" s="12" t="s">
        <v>118</v>
      </c>
      <c r="F79" s="12" t="s">
        <v>95</v>
      </c>
      <c r="G79" s="14">
        <v>40000</v>
      </c>
      <c r="H79" s="14">
        <v>1148</v>
      </c>
      <c r="I79" s="14">
        <v>1216</v>
      </c>
      <c r="J79" s="14">
        <v>442.65</v>
      </c>
      <c r="K79" s="14">
        <f>+G79-SUM(H79:J79)-M79</f>
        <v>13866.48</v>
      </c>
      <c r="L79" s="14">
        <v>16673.13</v>
      </c>
      <c r="M79" s="14">
        <v>23326.87</v>
      </c>
    </row>
    <row r="80" spans="1:13" s="2" customFormat="1" ht="72.75" customHeight="1" x14ac:dyDescent="0.35">
      <c r="A80" s="11">
        <v>71</v>
      </c>
      <c r="B80" s="12" t="s">
        <v>120</v>
      </c>
      <c r="C80" s="13" t="s">
        <v>14</v>
      </c>
      <c r="D80" s="12" t="s">
        <v>94</v>
      </c>
      <c r="E80" s="12" t="s">
        <v>118</v>
      </c>
      <c r="F80" s="12" t="s">
        <v>95</v>
      </c>
      <c r="G80" s="14">
        <v>45000</v>
      </c>
      <c r="H80" s="14">
        <v>1291.5</v>
      </c>
      <c r="I80" s="14">
        <v>1368</v>
      </c>
      <c r="J80" s="14">
        <v>1148.33</v>
      </c>
      <c r="K80" s="14">
        <f>+G80-SUM(H80:J80)-M80</f>
        <v>20664.579999999998</v>
      </c>
      <c r="L80" s="14">
        <v>24472.41</v>
      </c>
      <c r="M80" s="14">
        <v>20527.59</v>
      </c>
    </row>
    <row r="81" spans="1:13" s="2" customFormat="1" ht="72.75" customHeight="1" x14ac:dyDescent="0.35">
      <c r="A81" s="11">
        <v>72</v>
      </c>
      <c r="B81" s="12" t="s">
        <v>125</v>
      </c>
      <c r="C81" s="13" t="s">
        <v>14</v>
      </c>
      <c r="D81" s="12" t="s">
        <v>94</v>
      </c>
      <c r="E81" s="12" t="s">
        <v>106</v>
      </c>
      <c r="F81" s="12" t="s">
        <v>95</v>
      </c>
      <c r="G81" s="14">
        <v>45000</v>
      </c>
      <c r="H81" s="14">
        <v>1291.5</v>
      </c>
      <c r="I81" s="14">
        <v>1368</v>
      </c>
      <c r="J81" s="14">
        <v>1148.33</v>
      </c>
      <c r="K81" s="14">
        <f>+G81-SUM(H81:J81)-M81</f>
        <v>11575</v>
      </c>
      <c r="L81" s="14">
        <v>15382.83</v>
      </c>
      <c r="M81" s="14">
        <v>29617.17</v>
      </c>
    </row>
    <row r="82" spans="1:13" s="2" customFormat="1" ht="72.75" customHeight="1" x14ac:dyDescent="0.35">
      <c r="A82" s="11">
        <v>73</v>
      </c>
      <c r="B82" s="12" t="s">
        <v>127</v>
      </c>
      <c r="C82" s="13" t="s">
        <v>14</v>
      </c>
      <c r="D82" s="12" t="s">
        <v>94</v>
      </c>
      <c r="E82" s="12" t="s">
        <v>96</v>
      </c>
      <c r="F82" s="12" t="s">
        <v>35</v>
      </c>
      <c r="G82" s="14">
        <v>45000</v>
      </c>
      <c r="H82" s="14">
        <v>1291.5</v>
      </c>
      <c r="I82" s="14">
        <v>1368</v>
      </c>
      <c r="J82" s="14">
        <v>1148.33</v>
      </c>
      <c r="K82" s="14">
        <f>+G82-SUM(H82:J82)-M82</f>
        <v>11242.559999999998</v>
      </c>
      <c r="L82" s="14">
        <v>15050.39</v>
      </c>
      <c r="M82" s="14">
        <v>29949.61</v>
      </c>
    </row>
    <row r="83" spans="1:13" s="2" customFormat="1" ht="72.75" customHeight="1" x14ac:dyDescent="0.35">
      <c r="A83" s="11">
        <v>74</v>
      </c>
      <c r="B83" s="12" t="s">
        <v>117</v>
      </c>
      <c r="C83" s="13" t="s">
        <v>14</v>
      </c>
      <c r="D83" s="12" t="s">
        <v>94</v>
      </c>
      <c r="E83" s="12" t="s">
        <v>118</v>
      </c>
      <c r="F83" s="12" t="s">
        <v>95</v>
      </c>
      <c r="G83" s="14">
        <v>35000</v>
      </c>
      <c r="H83" s="14">
        <v>1004.5</v>
      </c>
      <c r="I83" s="14">
        <v>1064</v>
      </c>
      <c r="J83" s="14">
        <v>0</v>
      </c>
      <c r="K83" s="14">
        <f>+G83-SUM(H83:J83)-M83</f>
        <v>7406.98</v>
      </c>
      <c r="L83" s="14">
        <v>9475.48</v>
      </c>
      <c r="M83" s="14">
        <v>25524.52</v>
      </c>
    </row>
    <row r="84" spans="1:13" s="2" customFormat="1" ht="72.75" customHeight="1" x14ac:dyDescent="0.35">
      <c r="A84" s="11">
        <v>75</v>
      </c>
      <c r="B84" s="12" t="s">
        <v>128</v>
      </c>
      <c r="C84" s="13" t="s">
        <v>685</v>
      </c>
      <c r="D84" s="12" t="s">
        <v>94</v>
      </c>
      <c r="E84" s="12" t="s">
        <v>34</v>
      </c>
      <c r="F84" s="12" t="s">
        <v>95</v>
      </c>
      <c r="G84" s="14">
        <v>35000</v>
      </c>
      <c r="H84" s="14">
        <v>1004.5</v>
      </c>
      <c r="I84" s="14">
        <v>1064</v>
      </c>
      <c r="J84" s="14">
        <v>0</v>
      </c>
      <c r="K84" s="14">
        <f>+G84-SUM(H84:J84)-M84</f>
        <v>9425</v>
      </c>
      <c r="L84" s="14">
        <v>11493.5</v>
      </c>
      <c r="M84" s="14">
        <v>23506.5</v>
      </c>
    </row>
    <row r="85" spans="1:13" s="2" customFormat="1" ht="72.75" customHeight="1" x14ac:dyDescent="0.35">
      <c r="A85" s="11">
        <v>76</v>
      </c>
      <c r="B85" s="12" t="s">
        <v>472</v>
      </c>
      <c r="C85" s="13" t="s">
        <v>14</v>
      </c>
      <c r="D85" s="12" t="s">
        <v>94</v>
      </c>
      <c r="E85" s="12" t="s">
        <v>25</v>
      </c>
      <c r="F85" s="12" t="s">
        <v>95</v>
      </c>
      <c r="G85" s="14">
        <v>35000</v>
      </c>
      <c r="H85" s="14">
        <v>1004.5</v>
      </c>
      <c r="I85" s="14">
        <v>1064</v>
      </c>
      <c r="J85" s="14">
        <v>0</v>
      </c>
      <c r="K85" s="14">
        <f>+G85-SUM(H85:J85)-M85</f>
        <v>14599.64</v>
      </c>
      <c r="L85" s="14">
        <v>16668.14</v>
      </c>
      <c r="M85" s="14">
        <v>18331.86</v>
      </c>
    </row>
    <row r="86" spans="1:13" s="2" customFormat="1" ht="72.75" customHeight="1" x14ac:dyDescent="0.35">
      <c r="A86" s="11">
        <v>77</v>
      </c>
      <c r="B86" s="12" t="s">
        <v>473</v>
      </c>
      <c r="C86" s="13" t="s">
        <v>14</v>
      </c>
      <c r="D86" s="12" t="s">
        <v>94</v>
      </c>
      <c r="E86" s="12" t="s">
        <v>16</v>
      </c>
      <c r="F86" s="12" t="s">
        <v>95</v>
      </c>
      <c r="G86" s="14">
        <v>35000</v>
      </c>
      <c r="H86" s="14">
        <v>1004.5</v>
      </c>
      <c r="I86" s="14">
        <v>1064</v>
      </c>
      <c r="J86" s="14">
        <v>0</v>
      </c>
      <c r="K86" s="14">
        <f>+G86-SUM(H86:J86)-M86</f>
        <v>4780.380000000001</v>
      </c>
      <c r="L86" s="14">
        <v>6848.88</v>
      </c>
      <c r="M86" s="14">
        <v>28151.119999999999</v>
      </c>
    </row>
    <row r="87" spans="1:13" s="2" customFormat="1" ht="72.75" customHeight="1" x14ac:dyDescent="0.35">
      <c r="A87" s="11">
        <v>78</v>
      </c>
      <c r="B87" s="12" t="s">
        <v>119</v>
      </c>
      <c r="C87" s="13" t="s">
        <v>14</v>
      </c>
      <c r="D87" s="12" t="s">
        <v>94</v>
      </c>
      <c r="E87" s="12" t="s">
        <v>147</v>
      </c>
      <c r="F87" s="12" t="s">
        <v>95</v>
      </c>
      <c r="G87" s="14">
        <v>35000</v>
      </c>
      <c r="H87" s="14">
        <v>1004.5</v>
      </c>
      <c r="I87" s="14">
        <v>1064</v>
      </c>
      <c r="J87" s="14">
        <v>0</v>
      </c>
      <c r="K87" s="14">
        <f>+G87-SUM(H87:J87)-M87</f>
        <v>15969.080000000002</v>
      </c>
      <c r="L87" s="14">
        <v>18037.580000000002</v>
      </c>
      <c r="M87" s="14">
        <v>16962.419999999998</v>
      </c>
    </row>
    <row r="88" spans="1:13" s="2" customFormat="1" ht="72.75" customHeight="1" x14ac:dyDescent="0.35">
      <c r="A88" s="11">
        <v>79</v>
      </c>
      <c r="B88" s="12" t="s">
        <v>209</v>
      </c>
      <c r="C88" s="13" t="s">
        <v>14</v>
      </c>
      <c r="D88" s="12" t="s">
        <v>94</v>
      </c>
      <c r="E88" s="12" t="s">
        <v>16</v>
      </c>
      <c r="F88" s="12" t="s">
        <v>95</v>
      </c>
      <c r="G88" s="14">
        <v>35000</v>
      </c>
      <c r="H88" s="14">
        <v>1004.5</v>
      </c>
      <c r="I88" s="14">
        <v>1064</v>
      </c>
      <c r="J88" s="14">
        <v>0</v>
      </c>
      <c r="K88" s="14">
        <f>+G88-SUM(H88:J88)-M88</f>
        <v>14157.490000000002</v>
      </c>
      <c r="L88" s="14">
        <v>16225.99</v>
      </c>
      <c r="M88" s="14">
        <v>18774.009999999998</v>
      </c>
    </row>
    <row r="89" spans="1:13" s="2" customFormat="1" ht="72.75" customHeight="1" x14ac:dyDescent="0.35">
      <c r="A89" s="11">
        <v>80</v>
      </c>
      <c r="B89" s="12" t="s">
        <v>121</v>
      </c>
      <c r="C89" s="13" t="s">
        <v>14</v>
      </c>
      <c r="D89" s="12" t="s">
        <v>94</v>
      </c>
      <c r="E89" s="12" t="s">
        <v>147</v>
      </c>
      <c r="F89" s="12" t="s">
        <v>95</v>
      </c>
      <c r="G89" s="14">
        <v>35000</v>
      </c>
      <c r="H89" s="14">
        <v>1004.5</v>
      </c>
      <c r="I89" s="14">
        <v>1064</v>
      </c>
      <c r="J89" s="14">
        <v>0</v>
      </c>
      <c r="K89" s="14">
        <f>+G89-SUM(H89:J89)-M89</f>
        <v>2125</v>
      </c>
      <c r="L89" s="14">
        <v>4193.5</v>
      </c>
      <c r="M89" s="14">
        <v>30806.5</v>
      </c>
    </row>
    <row r="90" spans="1:13" s="2" customFormat="1" ht="72.75" customHeight="1" x14ac:dyDescent="0.35">
      <c r="A90" s="11">
        <v>81</v>
      </c>
      <c r="B90" s="12" t="s">
        <v>122</v>
      </c>
      <c r="C90" s="13" t="s">
        <v>14</v>
      </c>
      <c r="D90" s="12" t="s">
        <v>94</v>
      </c>
      <c r="E90" s="12" t="s">
        <v>106</v>
      </c>
      <c r="F90" s="12" t="s">
        <v>95</v>
      </c>
      <c r="G90" s="14">
        <v>35000</v>
      </c>
      <c r="H90" s="14">
        <v>1004.5</v>
      </c>
      <c r="I90" s="14">
        <v>1064</v>
      </c>
      <c r="J90" s="14">
        <v>0</v>
      </c>
      <c r="K90" s="14">
        <f>+G90-SUM(H90:J90)-M90</f>
        <v>15239.900000000001</v>
      </c>
      <c r="L90" s="14">
        <v>17308.400000000001</v>
      </c>
      <c r="M90" s="14">
        <v>17691.599999999999</v>
      </c>
    </row>
    <row r="91" spans="1:13" s="2" customFormat="1" ht="72.75" customHeight="1" x14ac:dyDescent="0.35">
      <c r="A91" s="11">
        <v>82</v>
      </c>
      <c r="B91" s="12" t="s">
        <v>462</v>
      </c>
      <c r="C91" s="13" t="s">
        <v>14</v>
      </c>
      <c r="D91" s="12" t="s">
        <v>94</v>
      </c>
      <c r="E91" s="12" t="s">
        <v>31</v>
      </c>
      <c r="F91" s="12" t="s">
        <v>95</v>
      </c>
      <c r="G91" s="14">
        <v>35000</v>
      </c>
      <c r="H91" s="14">
        <v>1004.5</v>
      </c>
      <c r="I91" s="14">
        <v>1064</v>
      </c>
      <c r="J91" s="14">
        <v>0</v>
      </c>
      <c r="K91" s="14">
        <f>+G91-SUM(H91:J91)-M91</f>
        <v>650</v>
      </c>
      <c r="L91" s="14">
        <v>2718.5</v>
      </c>
      <c r="M91" s="14">
        <v>32281.5</v>
      </c>
    </row>
    <row r="92" spans="1:13" s="2" customFormat="1" ht="72.75" customHeight="1" x14ac:dyDescent="0.35">
      <c r="A92" s="11">
        <v>83</v>
      </c>
      <c r="B92" s="12" t="s">
        <v>631</v>
      </c>
      <c r="C92" s="13" t="s">
        <v>14</v>
      </c>
      <c r="D92" s="12" t="s">
        <v>94</v>
      </c>
      <c r="E92" s="12" t="s">
        <v>104</v>
      </c>
      <c r="F92" s="12" t="s">
        <v>630</v>
      </c>
      <c r="G92" s="14">
        <v>35000</v>
      </c>
      <c r="H92" s="14">
        <v>1004.5</v>
      </c>
      <c r="I92" s="14">
        <v>1064</v>
      </c>
      <c r="J92" s="14">
        <v>0</v>
      </c>
      <c r="K92" s="14">
        <f>+G92-SUM(H92:J92)-M92</f>
        <v>1015</v>
      </c>
      <c r="L92" s="14">
        <v>3083.5</v>
      </c>
      <c r="M92" s="14">
        <v>31916.5</v>
      </c>
    </row>
    <row r="93" spans="1:13" s="2" customFormat="1" ht="72.75" customHeight="1" x14ac:dyDescent="0.35">
      <c r="A93" s="11">
        <v>84</v>
      </c>
      <c r="B93" s="12" t="s">
        <v>132</v>
      </c>
      <c r="C93" s="13" t="s">
        <v>685</v>
      </c>
      <c r="D93" s="12" t="s">
        <v>94</v>
      </c>
      <c r="E93" s="12" t="s">
        <v>23</v>
      </c>
      <c r="F93" s="12" t="s">
        <v>95</v>
      </c>
      <c r="G93" s="14">
        <v>35000</v>
      </c>
      <c r="H93" s="14">
        <v>1004.5</v>
      </c>
      <c r="I93" s="14">
        <v>1064</v>
      </c>
      <c r="J93" s="14">
        <v>0</v>
      </c>
      <c r="K93" s="14">
        <f>+G93-SUM(H93:J93)-M93</f>
        <v>1075</v>
      </c>
      <c r="L93" s="14">
        <v>3143.5</v>
      </c>
      <c r="M93" s="14">
        <v>31856.5</v>
      </c>
    </row>
    <row r="94" spans="1:13" s="2" customFormat="1" ht="72.75" customHeight="1" x14ac:dyDescent="0.35">
      <c r="A94" s="11">
        <v>85</v>
      </c>
      <c r="B94" s="12" t="s">
        <v>123</v>
      </c>
      <c r="C94" s="13" t="s">
        <v>14</v>
      </c>
      <c r="D94" s="12" t="s">
        <v>94</v>
      </c>
      <c r="E94" s="12" t="s">
        <v>31</v>
      </c>
      <c r="F94" s="12" t="s">
        <v>95</v>
      </c>
      <c r="G94" s="14">
        <v>35000</v>
      </c>
      <c r="H94" s="14">
        <v>1004.5</v>
      </c>
      <c r="I94" s="14">
        <v>1064</v>
      </c>
      <c r="J94" s="14">
        <v>0</v>
      </c>
      <c r="K94" s="14">
        <f>+G94-SUM(H94:J94)-M94</f>
        <v>11534.669999999998</v>
      </c>
      <c r="L94" s="14">
        <v>13603.17</v>
      </c>
      <c r="M94" s="14">
        <v>21396.83</v>
      </c>
    </row>
    <row r="95" spans="1:13" s="2" customFormat="1" ht="72.75" customHeight="1" x14ac:dyDescent="0.35">
      <c r="A95" s="11">
        <v>86</v>
      </c>
      <c r="B95" s="12" t="s">
        <v>133</v>
      </c>
      <c r="C95" s="13" t="s">
        <v>685</v>
      </c>
      <c r="D95" s="12" t="s">
        <v>94</v>
      </c>
      <c r="E95" s="12" t="s">
        <v>79</v>
      </c>
      <c r="F95" s="12" t="s">
        <v>95</v>
      </c>
      <c r="G95" s="14">
        <v>35000</v>
      </c>
      <c r="H95" s="14">
        <v>1004.5</v>
      </c>
      <c r="I95" s="14">
        <v>1064</v>
      </c>
      <c r="J95" s="14">
        <v>0</v>
      </c>
      <c r="K95" s="14">
        <f>+G95-SUM(H95:J95)-M95</f>
        <v>2775</v>
      </c>
      <c r="L95" s="14">
        <v>4843.5</v>
      </c>
      <c r="M95" s="14">
        <v>30156.5</v>
      </c>
    </row>
    <row r="96" spans="1:13" s="2" customFormat="1" ht="72.75" customHeight="1" x14ac:dyDescent="0.35">
      <c r="A96" s="11">
        <v>87</v>
      </c>
      <c r="B96" s="12" t="s">
        <v>691</v>
      </c>
      <c r="C96" s="13" t="s">
        <v>14</v>
      </c>
      <c r="D96" s="12" t="s">
        <v>94</v>
      </c>
      <c r="E96" s="12" t="s">
        <v>56</v>
      </c>
      <c r="F96" s="12" t="s">
        <v>630</v>
      </c>
      <c r="G96" s="14">
        <v>35000</v>
      </c>
      <c r="H96" s="14">
        <v>1004.5</v>
      </c>
      <c r="I96" s="14">
        <v>1064</v>
      </c>
      <c r="J96" s="14">
        <v>0</v>
      </c>
      <c r="K96" s="14">
        <f>+G96-SUM(H96:J96)-M96</f>
        <v>2125</v>
      </c>
      <c r="L96" s="14">
        <v>4193.5</v>
      </c>
      <c r="M96" s="14">
        <v>30806.5</v>
      </c>
    </row>
    <row r="97" spans="1:13" s="2" customFormat="1" ht="72.75" customHeight="1" x14ac:dyDescent="0.35">
      <c r="A97" s="11">
        <v>88</v>
      </c>
      <c r="B97" s="12" t="s">
        <v>136</v>
      </c>
      <c r="C97" s="13" t="s">
        <v>22</v>
      </c>
      <c r="D97" s="12" t="s">
        <v>135</v>
      </c>
      <c r="E97" s="12" t="s">
        <v>96</v>
      </c>
      <c r="F97" s="12" t="s">
        <v>95</v>
      </c>
      <c r="G97" s="14">
        <v>45000</v>
      </c>
      <c r="H97" s="14">
        <v>1291.5</v>
      </c>
      <c r="I97" s="14">
        <v>1368</v>
      </c>
      <c r="J97" s="14">
        <v>1148.33</v>
      </c>
      <c r="K97" s="14">
        <f>+G97-SUM(H97:J97)-M97</f>
        <v>25</v>
      </c>
      <c r="L97" s="14">
        <v>3832.83</v>
      </c>
      <c r="M97" s="14">
        <v>41167.17</v>
      </c>
    </row>
    <row r="98" spans="1:13" s="2" customFormat="1" ht="72.75" customHeight="1" x14ac:dyDescent="0.35">
      <c r="A98" s="11">
        <v>89</v>
      </c>
      <c r="B98" s="12" t="s">
        <v>137</v>
      </c>
      <c r="C98" s="13" t="s">
        <v>22</v>
      </c>
      <c r="D98" s="12" t="s">
        <v>135</v>
      </c>
      <c r="E98" s="12" t="s">
        <v>101</v>
      </c>
      <c r="F98" s="12" t="s">
        <v>95</v>
      </c>
      <c r="G98" s="14">
        <v>35000</v>
      </c>
      <c r="H98" s="14">
        <v>1004.5</v>
      </c>
      <c r="I98" s="14">
        <v>1064</v>
      </c>
      <c r="J98" s="14">
        <v>0</v>
      </c>
      <c r="K98" s="14">
        <f>+G98-SUM(H98:J98)-M98</f>
        <v>2075</v>
      </c>
      <c r="L98" s="14">
        <v>4143.5</v>
      </c>
      <c r="M98" s="14">
        <v>30856.5</v>
      </c>
    </row>
    <row r="99" spans="1:13" s="2" customFormat="1" ht="72.75" customHeight="1" x14ac:dyDescent="0.35">
      <c r="A99" s="11">
        <v>90</v>
      </c>
      <c r="B99" s="12" t="s">
        <v>138</v>
      </c>
      <c r="C99" s="13" t="s">
        <v>22</v>
      </c>
      <c r="D99" s="12" t="s">
        <v>135</v>
      </c>
      <c r="E99" s="12" t="s">
        <v>31</v>
      </c>
      <c r="F99" s="12" t="s">
        <v>95</v>
      </c>
      <c r="G99" s="14">
        <v>35000</v>
      </c>
      <c r="H99" s="14">
        <v>1004.5</v>
      </c>
      <c r="I99" s="14">
        <v>1064</v>
      </c>
      <c r="J99" s="14">
        <v>0</v>
      </c>
      <c r="K99" s="14">
        <f>+G99-SUM(H99:J99)-M99</f>
        <v>17649.669999999998</v>
      </c>
      <c r="L99" s="14">
        <v>19718.169999999998</v>
      </c>
      <c r="M99" s="14">
        <v>15281.83</v>
      </c>
    </row>
    <row r="100" spans="1:13" s="2" customFormat="1" ht="72.75" customHeight="1" x14ac:dyDescent="0.35">
      <c r="A100" s="11">
        <v>91</v>
      </c>
      <c r="B100" s="12" t="s">
        <v>139</v>
      </c>
      <c r="C100" s="13" t="s">
        <v>14</v>
      </c>
      <c r="D100" s="12" t="s">
        <v>135</v>
      </c>
      <c r="E100" s="12" t="s">
        <v>50</v>
      </c>
      <c r="F100" s="12" t="s">
        <v>35</v>
      </c>
      <c r="G100" s="14">
        <v>40000</v>
      </c>
      <c r="H100" s="14">
        <v>1148</v>
      </c>
      <c r="I100" s="14">
        <v>1216</v>
      </c>
      <c r="J100" s="14">
        <v>442.65</v>
      </c>
      <c r="K100" s="14">
        <f>+G100-SUM(H100:J100)-M100</f>
        <v>17539.579999999998</v>
      </c>
      <c r="L100" s="14">
        <v>20346.23</v>
      </c>
      <c r="M100" s="14">
        <v>19653.77</v>
      </c>
    </row>
    <row r="101" spans="1:13" s="2" customFormat="1" ht="72.75" customHeight="1" x14ac:dyDescent="0.35">
      <c r="A101" s="11">
        <v>92</v>
      </c>
      <c r="B101" s="12" t="s">
        <v>140</v>
      </c>
      <c r="C101" s="13" t="s">
        <v>14</v>
      </c>
      <c r="D101" s="12" t="s">
        <v>135</v>
      </c>
      <c r="E101" s="12" t="s">
        <v>60</v>
      </c>
      <c r="F101" s="12" t="s">
        <v>95</v>
      </c>
      <c r="G101" s="14">
        <v>35000</v>
      </c>
      <c r="H101" s="14">
        <v>1004.5</v>
      </c>
      <c r="I101" s="14">
        <v>1064</v>
      </c>
      <c r="J101" s="14">
        <v>0</v>
      </c>
      <c r="K101" s="14">
        <f>+G101-SUM(H101:J101)-M101</f>
        <v>1575</v>
      </c>
      <c r="L101" s="14">
        <v>3643.5</v>
      </c>
      <c r="M101" s="14">
        <v>31356.5</v>
      </c>
    </row>
    <row r="102" spans="1:13" s="2" customFormat="1" ht="72.75" customHeight="1" x14ac:dyDescent="0.35">
      <c r="A102" s="11">
        <v>93</v>
      </c>
      <c r="B102" s="12" t="s">
        <v>143</v>
      </c>
      <c r="C102" s="13" t="s">
        <v>22</v>
      </c>
      <c r="D102" s="12" t="s">
        <v>142</v>
      </c>
      <c r="E102" s="12" t="s">
        <v>118</v>
      </c>
      <c r="F102" s="12" t="s">
        <v>95</v>
      </c>
      <c r="G102" s="14">
        <v>40000</v>
      </c>
      <c r="H102" s="14">
        <v>1148</v>
      </c>
      <c r="I102" s="14">
        <v>1216</v>
      </c>
      <c r="J102" s="14">
        <v>442.65</v>
      </c>
      <c r="K102" s="14">
        <f>+G102-SUM(H102:J102)-M102</f>
        <v>8720.5</v>
      </c>
      <c r="L102" s="14">
        <v>11527.15</v>
      </c>
      <c r="M102" s="14">
        <v>28472.85</v>
      </c>
    </row>
    <row r="103" spans="1:13" s="2" customFormat="1" ht="72.75" customHeight="1" x14ac:dyDescent="0.35">
      <c r="A103" s="11">
        <v>94</v>
      </c>
      <c r="B103" s="12" t="s">
        <v>141</v>
      </c>
      <c r="C103" s="13" t="s">
        <v>22</v>
      </c>
      <c r="D103" s="12" t="s">
        <v>142</v>
      </c>
      <c r="E103" s="12" t="s">
        <v>90</v>
      </c>
      <c r="F103" s="12" t="s">
        <v>95</v>
      </c>
      <c r="G103" s="14">
        <v>45000</v>
      </c>
      <c r="H103" s="14">
        <v>1291.5</v>
      </c>
      <c r="I103" s="14">
        <v>1368</v>
      </c>
      <c r="J103" s="14">
        <v>1148.33</v>
      </c>
      <c r="K103" s="14">
        <f>+G103-SUM(H103:J103)-M103</f>
        <v>5775</v>
      </c>
      <c r="L103" s="14">
        <v>9582.83</v>
      </c>
      <c r="M103" s="14">
        <v>35417.17</v>
      </c>
    </row>
    <row r="104" spans="1:13" s="2" customFormat="1" ht="72.75" customHeight="1" x14ac:dyDescent="0.35">
      <c r="A104" s="11">
        <v>95</v>
      </c>
      <c r="B104" s="12" t="s">
        <v>144</v>
      </c>
      <c r="C104" s="13" t="s">
        <v>22</v>
      </c>
      <c r="D104" s="12" t="s">
        <v>142</v>
      </c>
      <c r="E104" s="12" t="s">
        <v>56</v>
      </c>
      <c r="F104" s="12" t="s">
        <v>95</v>
      </c>
      <c r="G104" s="14">
        <v>45000</v>
      </c>
      <c r="H104" s="14">
        <v>1291.5</v>
      </c>
      <c r="I104" s="14">
        <v>1368</v>
      </c>
      <c r="J104" s="14">
        <v>1148.33</v>
      </c>
      <c r="K104" s="14">
        <f>+G104-SUM(H104:J104)-M104</f>
        <v>1075</v>
      </c>
      <c r="L104" s="14">
        <v>4882.83</v>
      </c>
      <c r="M104" s="14">
        <v>40117.17</v>
      </c>
    </row>
    <row r="105" spans="1:13" s="2" customFormat="1" ht="72.75" customHeight="1" x14ac:dyDescent="0.35">
      <c r="A105" s="11">
        <v>96</v>
      </c>
      <c r="B105" s="12" t="s">
        <v>145</v>
      </c>
      <c r="C105" s="13" t="s">
        <v>14</v>
      </c>
      <c r="D105" s="12" t="s">
        <v>142</v>
      </c>
      <c r="E105" s="12" t="s">
        <v>79</v>
      </c>
      <c r="F105" s="12" t="s">
        <v>95</v>
      </c>
      <c r="G105" s="14">
        <v>45000</v>
      </c>
      <c r="H105" s="14">
        <v>1291.5</v>
      </c>
      <c r="I105" s="14">
        <v>1368</v>
      </c>
      <c r="J105" s="14">
        <v>1148.33</v>
      </c>
      <c r="K105" s="14">
        <f>+G105-SUM(H105:J105)-M105</f>
        <v>1575</v>
      </c>
      <c r="L105" s="14">
        <v>5382.83</v>
      </c>
      <c r="M105" s="14">
        <v>39617.17</v>
      </c>
    </row>
    <row r="106" spans="1:13" s="2" customFormat="1" ht="72.75" customHeight="1" x14ac:dyDescent="0.35">
      <c r="A106" s="11">
        <v>97</v>
      </c>
      <c r="B106" s="12" t="s">
        <v>146</v>
      </c>
      <c r="C106" s="13" t="s">
        <v>14</v>
      </c>
      <c r="D106" s="12" t="s">
        <v>142</v>
      </c>
      <c r="E106" s="12" t="s">
        <v>147</v>
      </c>
      <c r="F106" s="12" t="s">
        <v>35</v>
      </c>
      <c r="G106" s="14">
        <v>45000</v>
      </c>
      <c r="H106" s="14">
        <v>1291.5</v>
      </c>
      <c r="I106" s="14">
        <v>1368</v>
      </c>
      <c r="J106" s="14">
        <v>1148.33</v>
      </c>
      <c r="K106" s="14">
        <f>+G106-SUM(H106:J106)-M106</f>
        <v>16711.589999999997</v>
      </c>
      <c r="L106" s="14">
        <v>20519.419999999998</v>
      </c>
      <c r="M106" s="14">
        <v>24480.58</v>
      </c>
    </row>
    <row r="107" spans="1:13" s="2" customFormat="1" ht="72.75" customHeight="1" x14ac:dyDescent="0.35">
      <c r="A107" s="11">
        <v>98</v>
      </c>
      <c r="B107" s="12" t="s">
        <v>149</v>
      </c>
      <c r="C107" s="13" t="s">
        <v>14</v>
      </c>
      <c r="D107" s="12" t="s">
        <v>150</v>
      </c>
      <c r="E107" s="12" t="s">
        <v>106</v>
      </c>
      <c r="F107" s="12" t="s">
        <v>35</v>
      </c>
      <c r="G107" s="14">
        <v>31500</v>
      </c>
      <c r="H107" s="14">
        <v>904.05</v>
      </c>
      <c r="I107" s="14">
        <v>957.6</v>
      </c>
      <c r="J107" s="14">
        <v>0</v>
      </c>
      <c r="K107" s="14">
        <f>+G107-SUM(H107:J107)-M107</f>
        <v>16589.04</v>
      </c>
      <c r="L107" s="14">
        <v>18450.689999999999</v>
      </c>
      <c r="M107" s="14">
        <v>13049.31</v>
      </c>
    </row>
    <row r="108" spans="1:13" s="2" customFormat="1" ht="72.75" customHeight="1" x14ac:dyDescent="0.35">
      <c r="A108" s="11">
        <v>99</v>
      </c>
      <c r="B108" s="12" t="s">
        <v>151</v>
      </c>
      <c r="C108" s="13" t="s">
        <v>14</v>
      </c>
      <c r="D108" s="12" t="s">
        <v>150</v>
      </c>
      <c r="E108" s="12" t="s">
        <v>90</v>
      </c>
      <c r="F108" s="12" t="s">
        <v>95</v>
      </c>
      <c r="G108" s="14">
        <v>35000</v>
      </c>
      <c r="H108" s="14">
        <v>1004.5</v>
      </c>
      <c r="I108" s="14">
        <v>1064</v>
      </c>
      <c r="J108" s="14">
        <v>0</v>
      </c>
      <c r="K108" s="14">
        <f>+G108-SUM(H108:J108)-M108</f>
        <v>3396.3199999999997</v>
      </c>
      <c r="L108" s="14">
        <v>5464.82</v>
      </c>
      <c r="M108" s="14">
        <v>29535.18</v>
      </c>
    </row>
    <row r="109" spans="1:13" s="2" customFormat="1" ht="72.75" customHeight="1" x14ac:dyDescent="0.35">
      <c r="A109" s="11">
        <v>100</v>
      </c>
      <c r="B109" s="12" t="s">
        <v>152</v>
      </c>
      <c r="C109" s="13" t="s">
        <v>14</v>
      </c>
      <c r="D109" s="12" t="s">
        <v>153</v>
      </c>
      <c r="E109" s="12" t="s">
        <v>154</v>
      </c>
      <c r="F109" s="12" t="s">
        <v>35</v>
      </c>
      <c r="G109" s="14">
        <v>45000</v>
      </c>
      <c r="H109" s="14">
        <v>1291.5</v>
      </c>
      <c r="I109" s="14">
        <v>1368</v>
      </c>
      <c r="J109" s="14">
        <v>1148.33</v>
      </c>
      <c r="K109" s="14">
        <f>+G109-SUM(H109:J109)-M109</f>
        <v>675</v>
      </c>
      <c r="L109" s="14">
        <v>4482.83</v>
      </c>
      <c r="M109" s="14">
        <v>40517.17</v>
      </c>
    </row>
    <row r="110" spans="1:13" s="2" customFormat="1" ht="72.75" customHeight="1" x14ac:dyDescent="0.35">
      <c r="A110" s="11">
        <v>101</v>
      </c>
      <c r="B110" s="12" t="s">
        <v>525</v>
      </c>
      <c r="C110" s="13" t="s">
        <v>22</v>
      </c>
      <c r="D110" s="12" t="s">
        <v>627</v>
      </c>
      <c r="E110" s="12" t="s">
        <v>393</v>
      </c>
      <c r="F110" s="12" t="s">
        <v>35</v>
      </c>
      <c r="G110" s="14">
        <v>40000</v>
      </c>
      <c r="H110" s="14">
        <v>1148</v>
      </c>
      <c r="I110" s="14">
        <v>1216</v>
      </c>
      <c r="J110" s="14">
        <v>215.78</v>
      </c>
      <c r="K110" s="14">
        <f>+G110-SUM(H110:J110)-M110</f>
        <v>14506.2</v>
      </c>
      <c r="L110" s="14">
        <v>17085.98</v>
      </c>
      <c r="M110" s="14">
        <v>22914.02</v>
      </c>
    </row>
    <row r="111" spans="1:13" s="2" customFormat="1" ht="72.75" customHeight="1" x14ac:dyDescent="0.35">
      <c r="A111" s="11">
        <v>102</v>
      </c>
      <c r="B111" s="12" t="s">
        <v>155</v>
      </c>
      <c r="C111" s="13" t="s">
        <v>22</v>
      </c>
      <c r="D111" s="12" t="s">
        <v>156</v>
      </c>
      <c r="E111" s="12" t="s">
        <v>154</v>
      </c>
      <c r="F111" s="12" t="s">
        <v>35</v>
      </c>
      <c r="G111" s="14">
        <v>45000</v>
      </c>
      <c r="H111" s="14">
        <v>1291.5</v>
      </c>
      <c r="I111" s="14">
        <v>1368</v>
      </c>
      <c r="J111" s="14">
        <v>1148.33</v>
      </c>
      <c r="K111" s="14">
        <f>+G111-SUM(H111:J111)-M111</f>
        <v>20695</v>
      </c>
      <c r="L111" s="14">
        <v>24502.83</v>
      </c>
      <c r="M111" s="14">
        <v>20497.169999999998</v>
      </c>
    </row>
    <row r="112" spans="1:13" s="2" customFormat="1" ht="72.75" customHeight="1" x14ac:dyDescent="0.35">
      <c r="A112" s="11">
        <v>103</v>
      </c>
      <c r="B112" s="12" t="s">
        <v>157</v>
      </c>
      <c r="C112" s="13" t="s">
        <v>14</v>
      </c>
      <c r="D112" s="12" t="s">
        <v>158</v>
      </c>
      <c r="E112" s="12" t="s">
        <v>159</v>
      </c>
      <c r="F112" s="12" t="s">
        <v>95</v>
      </c>
      <c r="G112" s="14">
        <v>22000</v>
      </c>
      <c r="H112" s="14">
        <v>631.4</v>
      </c>
      <c r="I112" s="14">
        <v>668.8</v>
      </c>
      <c r="J112" s="14">
        <v>0</v>
      </c>
      <c r="K112" s="14">
        <f>+G112-SUM(H112:J112)-M112</f>
        <v>9283.07</v>
      </c>
      <c r="L112" s="14">
        <v>10583.27</v>
      </c>
      <c r="M112" s="14">
        <v>11416.73</v>
      </c>
    </row>
    <row r="113" spans="1:13" s="2" customFormat="1" ht="72.75" customHeight="1" x14ac:dyDescent="0.35">
      <c r="A113" s="11">
        <v>104</v>
      </c>
      <c r="B113" s="12" t="s">
        <v>161</v>
      </c>
      <c r="C113" s="13" t="s">
        <v>22</v>
      </c>
      <c r="D113" s="12" t="s">
        <v>160</v>
      </c>
      <c r="E113" s="12" t="s">
        <v>54</v>
      </c>
      <c r="F113" s="12" t="s">
        <v>95</v>
      </c>
      <c r="G113" s="14">
        <v>35000</v>
      </c>
      <c r="H113" s="14">
        <v>1004.5</v>
      </c>
      <c r="I113" s="14">
        <v>1064</v>
      </c>
      <c r="J113" s="14">
        <v>0</v>
      </c>
      <c r="K113" s="14">
        <f>+G113-SUM(H113:J113)-M113</f>
        <v>17878.150000000001</v>
      </c>
      <c r="L113" s="14">
        <v>19946.650000000001</v>
      </c>
      <c r="M113" s="14">
        <v>15053.35</v>
      </c>
    </row>
    <row r="114" spans="1:13" s="2" customFormat="1" ht="72.75" customHeight="1" x14ac:dyDescent="0.35">
      <c r="A114" s="11">
        <v>105</v>
      </c>
      <c r="B114" s="12" t="s">
        <v>166</v>
      </c>
      <c r="C114" s="13" t="s">
        <v>22</v>
      </c>
      <c r="D114" s="12" t="s">
        <v>163</v>
      </c>
      <c r="E114" s="12" t="s">
        <v>54</v>
      </c>
      <c r="F114" s="12" t="s">
        <v>35</v>
      </c>
      <c r="G114" s="14">
        <v>42000</v>
      </c>
      <c r="H114" s="14">
        <v>1205.4000000000001</v>
      </c>
      <c r="I114" s="14">
        <v>1276.8</v>
      </c>
      <c r="J114" s="14">
        <v>724.92</v>
      </c>
      <c r="K114" s="14">
        <f>+G114-SUM(H114:J114)-M114</f>
        <v>1215</v>
      </c>
      <c r="L114" s="14">
        <v>4422.12</v>
      </c>
      <c r="M114" s="14">
        <v>37577.879999999997</v>
      </c>
    </row>
    <row r="115" spans="1:13" s="2" customFormat="1" ht="72.75" customHeight="1" x14ac:dyDescent="0.35">
      <c r="A115" s="11">
        <v>106</v>
      </c>
      <c r="B115" s="12" t="s">
        <v>162</v>
      </c>
      <c r="C115" s="13" t="s">
        <v>22</v>
      </c>
      <c r="D115" s="12" t="s">
        <v>163</v>
      </c>
      <c r="E115" s="12" t="s">
        <v>96</v>
      </c>
      <c r="F115" s="12" t="s">
        <v>35</v>
      </c>
      <c r="G115" s="14">
        <v>35000</v>
      </c>
      <c r="H115" s="14">
        <v>1004.5</v>
      </c>
      <c r="I115" s="14">
        <v>1064</v>
      </c>
      <c r="J115" s="14">
        <v>0</v>
      </c>
      <c r="K115" s="14">
        <f>+G115-SUM(H115:J115)-M115</f>
        <v>7253.119999999999</v>
      </c>
      <c r="L115" s="14">
        <v>9321.6200000000008</v>
      </c>
      <c r="M115" s="14">
        <v>25678.38</v>
      </c>
    </row>
    <row r="116" spans="1:13" s="2" customFormat="1" ht="72.75" customHeight="1" x14ac:dyDescent="0.35">
      <c r="A116" s="11">
        <v>107</v>
      </c>
      <c r="B116" s="12" t="s">
        <v>164</v>
      </c>
      <c r="C116" s="13" t="s">
        <v>22</v>
      </c>
      <c r="D116" s="12" t="s">
        <v>163</v>
      </c>
      <c r="E116" s="12" t="s">
        <v>54</v>
      </c>
      <c r="F116" s="12" t="s">
        <v>35</v>
      </c>
      <c r="G116" s="14">
        <v>35000</v>
      </c>
      <c r="H116" s="14">
        <v>1004.5</v>
      </c>
      <c r="I116" s="14">
        <v>1064</v>
      </c>
      <c r="J116" s="14">
        <v>0</v>
      </c>
      <c r="K116" s="14">
        <f>+G116-SUM(H116:J116)-M116</f>
        <v>22855.89</v>
      </c>
      <c r="L116" s="14">
        <v>24924.39</v>
      </c>
      <c r="M116" s="14">
        <v>10075.61</v>
      </c>
    </row>
    <row r="117" spans="1:13" s="2" customFormat="1" ht="72.75" customHeight="1" x14ac:dyDescent="0.35">
      <c r="A117" s="11">
        <v>108</v>
      </c>
      <c r="B117" s="12" t="s">
        <v>165</v>
      </c>
      <c r="C117" s="13" t="s">
        <v>22</v>
      </c>
      <c r="D117" s="12" t="s">
        <v>163</v>
      </c>
      <c r="E117" s="12" t="s">
        <v>54</v>
      </c>
      <c r="F117" s="12" t="s">
        <v>35</v>
      </c>
      <c r="G117" s="14">
        <v>35000</v>
      </c>
      <c r="H117" s="14">
        <v>1004.5</v>
      </c>
      <c r="I117" s="14">
        <v>1064</v>
      </c>
      <c r="J117" s="14">
        <v>0</v>
      </c>
      <c r="K117" s="14">
        <f>+G117-SUM(H117:J117)-M117</f>
        <v>17601.309999999998</v>
      </c>
      <c r="L117" s="14">
        <v>19669.810000000001</v>
      </c>
      <c r="M117" s="14">
        <v>15330.19</v>
      </c>
    </row>
    <row r="118" spans="1:13" s="2" customFormat="1" ht="72.75" customHeight="1" x14ac:dyDescent="0.35">
      <c r="A118" s="11">
        <v>109</v>
      </c>
      <c r="B118" s="12" t="s">
        <v>167</v>
      </c>
      <c r="C118" s="13" t="s">
        <v>22</v>
      </c>
      <c r="D118" s="12" t="s">
        <v>163</v>
      </c>
      <c r="E118" s="12" t="s">
        <v>54</v>
      </c>
      <c r="F118" s="12" t="s">
        <v>35</v>
      </c>
      <c r="G118" s="14">
        <v>35000</v>
      </c>
      <c r="H118" s="14">
        <v>1004.5</v>
      </c>
      <c r="I118" s="14">
        <v>1064</v>
      </c>
      <c r="J118" s="14">
        <v>0</v>
      </c>
      <c r="K118" s="14">
        <f>+G118-SUM(H118:J118)-M118</f>
        <v>18193.47</v>
      </c>
      <c r="L118" s="14">
        <v>20261.97</v>
      </c>
      <c r="M118" s="14">
        <v>14738.03</v>
      </c>
    </row>
    <row r="119" spans="1:13" s="2" customFormat="1" ht="72.75" customHeight="1" x14ac:dyDescent="0.35">
      <c r="A119" s="11">
        <v>110</v>
      </c>
      <c r="B119" s="12" t="s">
        <v>168</v>
      </c>
      <c r="C119" s="13" t="s">
        <v>14</v>
      </c>
      <c r="D119" s="12" t="s">
        <v>163</v>
      </c>
      <c r="E119" s="12" t="s">
        <v>54</v>
      </c>
      <c r="F119" s="12" t="s">
        <v>35</v>
      </c>
      <c r="G119" s="14">
        <v>35000</v>
      </c>
      <c r="H119" s="14">
        <v>1004.5</v>
      </c>
      <c r="I119" s="14">
        <v>1064</v>
      </c>
      <c r="J119" s="14">
        <v>0</v>
      </c>
      <c r="K119" s="14">
        <f>+G119-SUM(H119:J119)-M119</f>
        <v>20877.75</v>
      </c>
      <c r="L119" s="14">
        <v>22946.25</v>
      </c>
      <c r="M119" s="14">
        <v>12053.75</v>
      </c>
    </row>
    <row r="120" spans="1:13" s="2" customFormat="1" ht="72.75" customHeight="1" x14ac:dyDescent="0.35">
      <c r="A120" s="11">
        <v>111</v>
      </c>
      <c r="B120" s="12" t="s">
        <v>169</v>
      </c>
      <c r="C120" s="13" t="s">
        <v>22</v>
      </c>
      <c r="D120" s="12" t="s">
        <v>170</v>
      </c>
      <c r="E120" s="12" t="s">
        <v>171</v>
      </c>
      <c r="F120" s="12" t="s">
        <v>35</v>
      </c>
      <c r="G120" s="14">
        <v>35000</v>
      </c>
      <c r="H120" s="14">
        <v>1004.5</v>
      </c>
      <c r="I120" s="14">
        <v>1064</v>
      </c>
      <c r="J120" s="14">
        <v>0</v>
      </c>
      <c r="K120" s="14">
        <f>+G120-SUM(H120:J120)-M120</f>
        <v>12813.02</v>
      </c>
      <c r="L120" s="14">
        <v>14881.52</v>
      </c>
      <c r="M120" s="14">
        <v>20118.48</v>
      </c>
    </row>
    <row r="121" spans="1:13" s="2" customFormat="1" ht="72.75" customHeight="1" x14ac:dyDescent="0.35">
      <c r="A121" s="11">
        <v>112</v>
      </c>
      <c r="B121" s="12" t="s">
        <v>172</v>
      </c>
      <c r="C121" s="13" t="s">
        <v>14</v>
      </c>
      <c r="D121" s="12" t="s">
        <v>173</v>
      </c>
      <c r="E121" s="12" t="s">
        <v>174</v>
      </c>
      <c r="F121" s="12" t="s">
        <v>35</v>
      </c>
      <c r="G121" s="14">
        <v>40000</v>
      </c>
      <c r="H121" s="14">
        <v>1148</v>
      </c>
      <c r="I121" s="14">
        <v>1216</v>
      </c>
      <c r="J121" s="14">
        <v>442.65</v>
      </c>
      <c r="K121" s="14">
        <f>+G121-SUM(H121:J121)-M121</f>
        <v>24944.97</v>
      </c>
      <c r="L121" s="14">
        <v>27751.62</v>
      </c>
      <c r="M121" s="14">
        <v>12248.38</v>
      </c>
    </row>
    <row r="122" spans="1:13" s="2" customFormat="1" ht="72.75" customHeight="1" x14ac:dyDescent="0.35">
      <c r="A122" s="11">
        <v>113</v>
      </c>
      <c r="B122" s="12" t="s">
        <v>175</v>
      </c>
      <c r="C122" s="13" t="s">
        <v>14</v>
      </c>
      <c r="D122" s="12" t="s">
        <v>176</v>
      </c>
      <c r="E122" s="12" t="s">
        <v>177</v>
      </c>
      <c r="F122" s="12" t="s">
        <v>35</v>
      </c>
      <c r="G122" s="14">
        <v>45000</v>
      </c>
      <c r="H122" s="14">
        <v>1291.5</v>
      </c>
      <c r="I122" s="14">
        <v>1368</v>
      </c>
      <c r="J122" s="14">
        <v>1148.33</v>
      </c>
      <c r="K122" s="14">
        <f>+G122-SUM(H122:J122)-M122</f>
        <v>25</v>
      </c>
      <c r="L122" s="14">
        <v>3832.83</v>
      </c>
      <c r="M122" s="14">
        <v>41167.17</v>
      </c>
    </row>
    <row r="123" spans="1:13" s="2" customFormat="1" ht="72.75" customHeight="1" x14ac:dyDescent="0.35">
      <c r="A123" s="11">
        <v>114</v>
      </c>
      <c r="B123" s="12" t="s">
        <v>178</v>
      </c>
      <c r="C123" s="13" t="s">
        <v>14</v>
      </c>
      <c r="D123" s="12" t="s">
        <v>179</v>
      </c>
      <c r="E123" s="12" t="s">
        <v>174</v>
      </c>
      <c r="F123" s="12" t="s">
        <v>35</v>
      </c>
      <c r="G123" s="14">
        <v>35000</v>
      </c>
      <c r="H123" s="14">
        <v>1004.5</v>
      </c>
      <c r="I123" s="14">
        <v>1064</v>
      </c>
      <c r="J123" s="14">
        <v>0</v>
      </c>
      <c r="K123" s="14">
        <f>+G123-SUM(H123:J123)-M123</f>
        <v>6295</v>
      </c>
      <c r="L123" s="14">
        <v>8363.5</v>
      </c>
      <c r="M123" s="14">
        <v>26636.5</v>
      </c>
    </row>
    <row r="124" spans="1:13" s="2" customFormat="1" ht="72.75" customHeight="1" x14ac:dyDescent="0.35">
      <c r="A124" s="11">
        <v>115</v>
      </c>
      <c r="B124" s="12" t="s">
        <v>180</v>
      </c>
      <c r="C124" s="13" t="s">
        <v>14</v>
      </c>
      <c r="D124" s="12" t="s">
        <v>179</v>
      </c>
      <c r="E124" s="12" t="s">
        <v>174</v>
      </c>
      <c r="F124" s="12" t="s">
        <v>39</v>
      </c>
      <c r="G124" s="14">
        <v>30000</v>
      </c>
      <c r="H124" s="14">
        <v>861</v>
      </c>
      <c r="I124" s="14">
        <v>912</v>
      </c>
      <c r="J124" s="14">
        <v>0</v>
      </c>
      <c r="K124" s="14">
        <f>+G124-SUM(H124:J124)-M124</f>
        <v>13085.29</v>
      </c>
      <c r="L124" s="14">
        <v>14858.29</v>
      </c>
      <c r="M124" s="14">
        <v>15141.71</v>
      </c>
    </row>
    <row r="125" spans="1:13" s="2" customFormat="1" ht="72.75" customHeight="1" x14ac:dyDescent="0.35">
      <c r="A125" s="11">
        <v>116</v>
      </c>
      <c r="B125" s="12" t="s">
        <v>661</v>
      </c>
      <c r="C125" s="13" t="s">
        <v>14</v>
      </c>
      <c r="D125" s="12" t="s">
        <v>179</v>
      </c>
      <c r="E125" s="12" t="s">
        <v>174</v>
      </c>
      <c r="F125" s="12" t="s">
        <v>39</v>
      </c>
      <c r="G125" s="14">
        <v>30000</v>
      </c>
      <c r="H125" s="14">
        <v>861</v>
      </c>
      <c r="I125" s="14">
        <v>912</v>
      </c>
      <c r="J125" s="14">
        <v>0</v>
      </c>
      <c r="K125" s="14">
        <f>+G125-SUM(H125:J125)-M125</f>
        <v>25</v>
      </c>
      <c r="L125" s="14">
        <v>1798</v>
      </c>
      <c r="M125" s="14">
        <v>28202</v>
      </c>
    </row>
    <row r="126" spans="1:13" s="2" customFormat="1" ht="72.75" customHeight="1" x14ac:dyDescent="0.35">
      <c r="A126" s="11">
        <v>117</v>
      </c>
      <c r="B126" s="12" t="s">
        <v>181</v>
      </c>
      <c r="C126" s="13" t="s">
        <v>14</v>
      </c>
      <c r="D126" s="12" t="s">
        <v>179</v>
      </c>
      <c r="E126" s="12" t="s">
        <v>174</v>
      </c>
      <c r="F126" s="12" t="s">
        <v>35</v>
      </c>
      <c r="G126" s="14">
        <v>34500</v>
      </c>
      <c r="H126" s="14">
        <v>990.15</v>
      </c>
      <c r="I126" s="14">
        <v>1048.8</v>
      </c>
      <c r="J126" s="14">
        <v>0</v>
      </c>
      <c r="K126" s="14">
        <f>+G126-SUM(H126:J126)-M126</f>
        <v>25</v>
      </c>
      <c r="L126" s="14">
        <v>2063.9499999999998</v>
      </c>
      <c r="M126" s="14">
        <v>32436.05</v>
      </c>
    </row>
    <row r="127" spans="1:13" s="2" customFormat="1" ht="72.75" customHeight="1" x14ac:dyDescent="0.35">
      <c r="A127" s="11">
        <v>118</v>
      </c>
      <c r="B127" s="12" t="s">
        <v>183</v>
      </c>
      <c r="C127" s="13" t="s">
        <v>14</v>
      </c>
      <c r="D127" s="12" t="s">
        <v>182</v>
      </c>
      <c r="E127" s="12" t="s">
        <v>174</v>
      </c>
      <c r="F127" s="12" t="s">
        <v>35</v>
      </c>
      <c r="G127" s="14">
        <v>34500</v>
      </c>
      <c r="H127" s="14">
        <v>990.15</v>
      </c>
      <c r="I127" s="14">
        <v>1048.8</v>
      </c>
      <c r="J127" s="14">
        <v>0</v>
      </c>
      <c r="K127" s="14">
        <f>+G127-SUM(H127:J127)-M127</f>
        <v>22949.47</v>
      </c>
      <c r="L127" s="14">
        <v>24988.42</v>
      </c>
      <c r="M127" s="14">
        <v>9511.58</v>
      </c>
    </row>
    <row r="128" spans="1:13" s="2" customFormat="1" ht="72.75" customHeight="1" x14ac:dyDescent="0.35">
      <c r="A128" s="11">
        <v>119</v>
      </c>
      <c r="B128" s="12" t="s">
        <v>184</v>
      </c>
      <c r="C128" s="13" t="s">
        <v>14</v>
      </c>
      <c r="D128" s="12" t="s">
        <v>182</v>
      </c>
      <c r="E128" s="12" t="s">
        <v>185</v>
      </c>
      <c r="F128" s="12" t="s">
        <v>35</v>
      </c>
      <c r="G128" s="14">
        <v>24000</v>
      </c>
      <c r="H128" s="14">
        <v>688.8</v>
      </c>
      <c r="I128" s="14">
        <v>729.6</v>
      </c>
      <c r="J128" s="14">
        <v>0</v>
      </c>
      <c r="K128" s="14">
        <f>+G128-SUM(H128:J128)-M128</f>
        <v>12271.669999999998</v>
      </c>
      <c r="L128" s="14">
        <v>13690.07</v>
      </c>
      <c r="M128" s="14">
        <v>10309.93</v>
      </c>
    </row>
    <row r="129" spans="1:13" s="2" customFormat="1" ht="72.75" customHeight="1" x14ac:dyDescent="0.35">
      <c r="A129" s="11">
        <v>120</v>
      </c>
      <c r="B129" s="12" t="s">
        <v>689</v>
      </c>
      <c r="C129" s="13" t="s">
        <v>14</v>
      </c>
      <c r="D129" s="12" t="s">
        <v>182</v>
      </c>
      <c r="E129" s="12" t="s">
        <v>174</v>
      </c>
      <c r="F129" s="12" t="s">
        <v>39</v>
      </c>
      <c r="G129" s="14">
        <v>30000</v>
      </c>
      <c r="H129" s="14">
        <v>861</v>
      </c>
      <c r="I129" s="14">
        <v>912</v>
      </c>
      <c r="J129" s="14">
        <v>0</v>
      </c>
      <c r="K129" s="14">
        <f>+G129-SUM(H129:J129)-M129</f>
        <v>25</v>
      </c>
      <c r="L129" s="14">
        <v>1798</v>
      </c>
      <c r="M129" s="14">
        <v>28202</v>
      </c>
    </row>
    <row r="130" spans="1:13" s="2" customFormat="1" ht="72.75" customHeight="1" x14ac:dyDescent="0.35">
      <c r="A130" s="11">
        <v>121</v>
      </c>
      <c r="B130" s="12" t="s">
        <v>186</v>
      </c>
      <c r="C130" s="13" t="s">
        <v>22</v>
      </c>
      <c r="D130" s="12" t="s">
        <v>187</v>
      </c>
      <c r="E130" s="12" t="s">
        <v>188</v>
      </c>
      <c r="F130" s="12" t="s">
        <v>95</v>
      </c>
      <c r="G130" s="14">
        <v>31000</v>
      </c>
      <c r="H130" s="14">
        <v>889.7</v>
      </c>
      <c r="I130" s="14">
        <v>942.4</v>
      </c>
      <c r="J130" s="14">
        <v>0</v>
      </c>
      <c r="K130" s="14">
        <f>+G130-SUM(H130:J130)-M130</f>
        <v>25</v>
      </c>
      <c r="L130" s="14">
        <v>1857.1</v>
      </c>
      <c r="M130" s="14">
        <v>29142.9</v>
      </c>
    </row>
    <row r="131" spans="1:13" s="2" customFormat="1" ht="72.75" customHeight="1" x14ac:dyDescent="0.35">
      <c r="A131" s="11">
        <v>122</v>
      </c>
      <c r="B131" s="12" t="s">
        <v>190</v>
      </c>
      <c r="C131" s="13" t="s">
        <v>22</v>
      </c>
      <c r="D131" s="12" t="s">
        <v>187</v>
      </c>
      <c r="E131" s="12" t="s">
        <v>188</v>
      </c>
      <c r="F131" s="12" t="s">
        <v>35</v>
      </c>
      <c r="G131" s="14">
        <v>30360</v>
      </c>
      <c r="H131" s="14">
        <v>871.33</v>
      </c>
      <c r="I131" s="14">
        <v>922.94</v>
      </c>
      <c r="J131" s="14">
        <v>0</v>
      </c>
      <c r="K131" s="14">
        <f>+G131-SUM(H131:J131)-M131</f>
        <v>25</v>
      </c>
      <c r="L131" s="14">
        <v>1819.27</v>
      </c>
      <c r="M131" s="14">
        <v>28540.73</v>
      </c>
    </row>
    <row r="132" spans="1:13" s="2" customFormat="1" ht="72.75" customHeight="1" x14ac:dyDescent="0.35">
      <c r="A132" s="11">
        <v>123</v>
      </c>
      <c r="B132" s="12" t="s">
        <v>191</v>
      </c>
      <c r="C132" s="13" t="s">
        <v>22</v>
      </c>
      <c r="D132" s="12" t="s">
        <v>187</v>
      </c>
      <c r="E132" s="12" t="s">
        <v>23</v>
      </c>
      <c r="F132" s="12" t="s">
        <v>95</v>
      </c>
      <c r="G132" s="14">
        <v>31000</v>
      </c>
      <c r="H132" s="14">
        <v>889.7</v>
      </c>
      <c r="I132" s="14">
        <v>942.4</v>
      </c>
      <c r="J132" s="14">
        <v>0</v>
      </c>
      <c r="K132" s="14">
        <f>+G132-SUM(H132:J132)-M132</f>
        <v>5890.8900000000031</v>
      </c>
      <c r="L132" s="14">
        <v>7722.99</v>
      </c>
      <c r="M132" s="14">
        <v>23277.01</v>
      </c>
    </row>
    <row r="133" spans="1:13" s="2" customFormat="1" ht="72.75" customHeight="1" x14ac:dyDescent="0.35">
      <c r="A133" s="11">
        <v>124</v>
      </c>
      <c r="B133" s="12" t="s">
        <v>270</v>
      </c>
      <c r="C133" s="13" t="s">
        <v>22</v>
      </c>
      <c r="D133" s="12" t="s">
        <v>193</v>
      </c>
      <c r="E133" s="12" t="s">
        <v>60</v>
      </c>
      <c r="F133" s="12" t="s">
        <v>35</v>
      </c>
      <c r="G133" s="14">
        <v>30000</v>
      </c>
      <c r="H133" s="14">
        <v>861</v>
      </c>
      <c r="I133" s="14">
        <v>912</v>
      </c>
      <c r="J133" s="14">
        <v>0</v>
      </c>
      <c r="K133" s="14">
        <f>+G133-SUM(H133:J133)-M133</f>
        <v>2297.7999999999993</v>
      </c>
      <c r="L133" s="14">
        <v>4070.8</v>
      </c>
      <c r="M133" s="14">
        <v>25929.200000000001</v>
      </c>
    </row>
    <row r="134" spans="1:13" s="2" customFormat="1" ht="72.75" customHeight="1" x14ac:dyDescent="0.35">
      <c r="A134" s="11">
        <v>125</v>
      </c>
      <c r="B134" s="12" t="s">
        <v>192</v>
      </c>
      <c r="C134" s="13" t="s">
        <v>22</v>
      </c>
      <c r="D134" s="12" t="s">
        <v>193</v>
      </c>
      <c r="E134" s="12" t="s">
        <v>79</v>
      </c>
      <c r="F134" s="12" t="s">
        <v>95</v>
      </c>
      <c r="G134" s="14">
        <v>31500</v>
      </c>
      <c r="H134" s="14">
        <v>904.05</v>
      </c>
      <c r="I134" s="14">
        <v>957.6</v>
      </c>
      <c r="J134" s="14">
        <v>0</v>
      </c>
      <c r="K134" s="14">
        <f>+G134-SUM(H134:J134)-M134</f>
        <v>15416.669999999998</v>
      </c>
      <c r="L134" s="14">
        <v>17278.32</v>
      </c>
      <c r="M134" s="14">
        <v>14221.68</v>
      </c>
    </row>
    <row r="135" spans="1:13" s="2" customFormat="1" ht="72.75" customHeight="1" x14ac:dyDescent="0.35">
      <c r="A135" s="11">
        <v>126</v>
      </c>
      <c r="B135" s="12" t="s">
        <v>194</v>
      </c>
      <c r="C135" s="13" t="s">
        <v>14</v>
      </c>
      <c r="D135" s="12" t="s">
        <v>195</v>
      </c>
      <c r="E135" s="12" t="s">
        <v>185</v>
      </c>
      <c r="F135" s="12" t="s">
        <v>95</v>
      </c>
      <c r="G135" s="14">
        <v>31500</v>
      </c>
      <c r="H135" s="14">
        <v>904.05</v>
      </c>
      <c r="I135" s="14">
        <v>957.6</v>
      </c>
      <c r="J135" s="14">
        <v>0</v>
      </c>
      <c r="K135" s="14">
        <f>+G135-SUM(H135:J135)-M135</f>
        <v>13276.259999999998</v>
      </c>
      <c r="L135" s="14">
        <v>15137.91</v>
      </c>
      <c r="M135" s="14">
        <v>16362.09</v>
      </c>
    </row>
    <row r="136" spans="1:13" s="2" customFormat="1" ht="72.75" customHeight="1" x14ac:dyDescent="0.35">
      <c r="A136" s="11">
        <v>127</v>
      </c>
      <c r="B136" s="12" t="s">
        <v>196</v>
      </c>
      <c r="C136" s="13" t="s">
        <v>14</v>
      </c>
      <c r="D136" s="12" t="s">
        <v>195</v>
      </c>
      <c r="E136" s="12" t="s">
        <v>60</v>
      </c>
      <c r="F136" s="12" t="s">
        <v>95</v>
      </c>
      <c r="G136" s="14">
        <v>31500</v>
      </c>
      <c r="H136" s="14">
        <v>904.05</v>
      </c>
      <c r="I136" s="14">
        <v>957.6</v>
      </c>
      <c r="J136" s="14">
        <v>0</v>
      </c>
      <c r="K136" s="14">
        <f>+G136-SUM(H136:J136)-M136</f>
        <v>15746.689999999999</v>
      </c>
      <c r="L136" s="14">
        <v>17608.34</v>
      </c>
      <c r="M136" s="14">
        <v>13891.66</v>
      </c>
    </row>
    <row r="137" spans="1:13" s="2" customFormat="1" ht="72.75" customHeight="1" x14ac:dyDescent="0.35">
      <c r="A137" s="11">
        <v>128</v>
      </c>
      <c r="B137" s="12" t="s">
        <v>197</v>
      </c>
      <c r="C137" s="13" t="s">
        <v>14</v>
      </c>
      <c r="D137" s="12" t="s">
        <v>198</v>
      </c>
      <c r="E137" s="12" t="s">
        <v>60</v>
      </c>
      <c r="F137" s="12" t="s">
        <v>64</v>
      </c>
      <c r="G137" s="14">
        <v>31500</v>
      </c>
      <c r="H137" s="14">
        <v>904.05</v>
      </c>
      <c r="I137" s="14">
        <v>957.6</v>
      </c>
      <c r="J137" s="14">
        <v>0</v>
      </c>
      <c r="K137" s="14">
        <f>+G137-SUM(H137:J137)-M137</f>
        <v>25</v>
      </c>
      <c r="L137" s="14">
        <v>1886.65</v>
      </c>
      <c r="M137" s="14">
        <v>29613.35</v>
      </c>
    </row>
    <row r="138" spans="1:13" s="2" customFormat="1" ht="72.75" customHeight="1" x14ac:dyDescent="0.35">
      <c r="A138" s="11">
        <v>129</v>
      </c>
      <c r="B138" s="12" t="s">
        <v>683</v>
      </c>
      <c r="C138" s="13" t="s">
        <v>14</v>
      </c>
      <c r="D138" s="12" t="s">
        <v>200</v>
      </c>
      <c r="E138" s="12" t="s">
        <v>116</v>
      </c>
      <c r="F138" s="12" t="s">
        <v>39</v>
      </c>
      <c r="G138" s="14">
        <v>35000</v>
      </c>
      <c r="H138" s="14">
        <v>1004.5</v>
      </c>
      <c r="I138" s="14">
        <v>1064</v>
      </c>
      <c r="J138" s="14">
        <v>0</v>
      </c>
      <c r="K138" s="14">
        <f>+G138-SUM(H138:J138)-M138</f>
        <v>2125</v>
      </c>
      <c r="L138" s="14">
        <v>4193.5</v>
      </c>
      <c r="M138" s="14">
        <v>30806.5</v>
      </c>
    </row>
    <row r="139" spans="1:13" s="2" customFormat="1" ht="72.75" customHeight="1" x14ac:dyDescent="0.35">
      <c r="A139" s="11">
        <v>130</v>
      </c>
      <c r="B139" s="12" t="s">
        <v>199</v>
      </c>
      <c r="C139" s="13" t="s">
        <v>14</v>
      </c>
      <c r="D139" s="12" t="s">
        <v>200</v>
      </c>
      <c r="E139" s="12" t="s">
        <v>116</v>
      </c>
      <c r="F139" s="12" t="s">
        <v>95</v>
      </c>
      <c r="G139" s="14">
        <v>35000</v>
      </c>
      <c r="H139" s="14">
        <v>1004.5</v>
      </c>
      <c r="I139" s="14">
        <v>1064</v>
      </c>
      <c r="J139" s="14">
        <v>0</v>
      </c>
      <c r="K139" s="14">
        <f>+G139-SUM(H139:J139)-M139</f>
        <v>25</v>
      </c>
      <c r="L139" s="14">
        <v>2093.5</v>
      </c>
      <c r="M139" s="14">
        <v>32906.5</v>
      </c>
    </row>
    <row r="140" spans="1:13" s="2" customFormat="1" ht="72.75" customHeight="1" x14ac:dyDescent="0.35">
      <c r="A140" s="11">
        <v>131</v>
      </c>
      <c r="B140" s="12" t="s">
        <v>201</v>
      </c>
      <c r="C140" s="13" t="s">
        <v>14</v>
      </c>
      <c r="D140" s="12" t="s">
        <v>200</v>
      </c>
      <c r="E140" s="12" t="s">
        <v>159</v>
      </c>
      <c r="F140" s="12" t="s">
        <v>95</v>
      </c>
      <c r="G140" s="14">
        <v>35000</v>
      </c>
      <c r="H140" s="14">
        <v>1004.5</v>
      </c>
      <c r="I140" s="14">
        <v>1064</v>
      </c>
      <c r="J140" s="14">
        <v>0</v>
      </c>
      <c r="K140" s="14">
        <f>+G140-SUM(H140:J140)-M140</f>
        <v>19483.5</v>
      </c>
      <c r="L140" s="14">
        <v>21552</v>
      </c>
      <c r="M140" s="14">
        <v>13448</v>
      </c>
    </row>
    <row r="141" spans="1:13" s="2" customFormat="1" ht="72.75" customHeight="1" x14ac:dyDescent="0.35">
      <c r="A141" s="11">
        <v>132</v>
      </c>
      <c r="B141" s="12" t="s">
        <v>207</v>
      </c>
      <c r="C141" s="13" t="s">
        <v>14</v>
      </c>
      <c r="D141" s="12" t="s">
        <v>203</v>
      </c>
      <c r="E141" s="12" t="s">
        <v>16</v>
      </c>
      <c r="F141" s="12" t="s">
        <v>95</v>
      </c>
      <c r="G141" s="14">
        <v>45000</v>
      </c>
      <c r="H141" s="14">
        <v>1291.5</v>
      </c>
      <c r="I141" s="14">
        <v>1368</v>
      </c>
      <c r="J141" s="14">
        <v>1148.33</v>
      </c>
      <c r="K141" s="14">
        <f>+G141-SUM(H141:J141)-M141</f>
        <v>15433.349999999999</v>
      </c>
      <c r="L141" s="14">
        <v>19241.18</v>
      </c>
      <c r="M141" s="14">
        <v>25758.82</v>
      </c>
    </row>
    <row r="142" spans="1:13" s="2" customFormat="1" ht="72.75" customHeight="1" x14ac:dyDescent="0.35">
      <c r="A142" s="11">
        <v>133</v>
      </c>
      <c r="B142" s="12" t="s">
        <v>202</v>
      </c>
      <c r="C142" s="13" t="s">
        <v>14</v>
      </c>
      <c r="D142" s="12" t="s">
        <v>203</v>
      </c>
      <c r="E142" s="12" t="s">
        <v>204</v>
      </c>
      <c r="F142" s="12" t="s">
        <v>95</v>
      </c>
      <c r="G142" s="14">
        <v>26000</v>
      </c>
      <c r="H142" s="14">
        <v>746.2</v>
      </c>
      <c r="I142" s="14">
        <v>790.4</v>
      </c>
      <c r="J142" s="14">
        <v>0</v>
      </c>
      <c r="K142" s="14">
        <f>+G142-SUM(H142:J142)-M142</f>
        <v>18355.060000000001</v>
      </c>
      <c r="L142" s="14">
        <v>19891.66</v>
      </c>
      <c r="M142" s="14">
        <v>6108.34</v>
      </c>
    </row>
    <row r="143" spans="1:13" s="2" customFormat="1" ht="72.75" customHeight="1" x14ac:dyDescent="0.35">
      <c r="A143" s="11">
        <v>134</v>
      </c>
      <c r="B143" s="12" t="s">
        <v>205</v>
      </c>
      <c r="C143" s="13" t="s">
        <v>14</v>
      </c>
      <c r="D143" s="12" t="s">
        <v>203</v>
      </c>
      <c r="E143" s="12" t="s">
        <v>204</v>
      </c>
      <c r="F143" s="12" t="s">
        <v>95</v>
      </c>
      <c r="G143" s="14">
        <v>26082</v>
      </c>
      <c r="H143" s="14">
        <v>748.55</v>
      </c>
      <c r="I143" s="14">
        <v>792.89</v>
      </c>
      <c r="J143" s="14">
        <v>0</v>
      </c>
      <c r="K143" s="14">
        <f>+G143-SUM(H143:J143)-M143</f>
        <v>25</v>
      </c>
      <c r="L143" s="14">
        <v>1566.44</v>
      </c>
      <c r="M143" s="14">
        <v>24515.56</v>
      </c>
    </row>
    <row r="144" spans="1:13" s="2" customFormat="1" ht="72.75" customHeight="1" x14ac:dyDescent="0.35">
      <c r="A144" s="11">
        <v>135</v>
      </c>
      <c r="B144" s="12" t="s">
        <v>206</v>
      </c>
      <c r="C144" s="13" t="s">
        <v>14</v>
      </c>
      <c r="D144" s="12" t="s">
        <v>203</v>
      </c>
      <c r="E144" s="12" t="s">
        <v>106</v>
      </c>
      <c r="F144" s="12" t="s">
        <v>95</v>
      </c>
      <c r="G144" s="14">
        <v>26250</v>
      </c>
      <c r="H144" s="14">
        <v>753.38</v>
      </c>
      <c r="I144" s="14">
        <v>798</v>
      </c>
      <c r="J144" s="14">
        <v>0</v>
      </c>
      <c r="K144" s="14">
        <f>+G144-SUM(H144:J144)-M144</f>
        <v>25</v>
      </c>
      <c r="L144" s="14">
        <v>1576.38</v>
      </c>
      <c r="M144" s="14">
        <v>24673.62</v>
      </c>
    </row>
    <row r="145" spans="1:13" s="2" customFormat="1" ht="72.75" customHeight="1" x14ac:dyDescent="0.35">
      <c r="A145" s="11">
        <v>136</v>
      </c>
      <c r="B145" s="12" t="s">
        <v>208</v>
      </c>
      <c r="C145" s="13" t="s">
        <v>14</v>
      </c>
      <c r="D145" s="12" t="s">
        <v>203</v>
      </c>
      <c r="E145" s="12" t="s">
        <v>204</v>
      </c>
      <c r="F145" s="12" t="s">
        <v>95</v>
      </c>
      <c r="G145" s="14">
        <v>26000</v>
      </c>
      <c r="H145" s="14">
        <v>746.2</v>
      </c>
      <c r="I145" s="14">
        <v>790.4</v>
      </c>
      <c r="J145" s="14">
        <v>0</v>
      </c>
      <c r="K145" s="14">
        <f>+G145-SUM(H145:J145)-M145</f>
        <v>1075</v>
      </c>
      <c r="L145" s="14">
        <v>2611.6</v>
      </c>
      <c r="M145" s="14">
        <v>23388.400000000001</v>
      </c>
    </row>
    <row r="146" spans="1:13" s="2" customFormat="1" ht="72.75" customHeight="1" x14ac:dyDescent="0.35">
      <c r="A146" s="11">
        <v>137</v>
      </c>
      <c r="B146" s="12" t="s">
        <v>230</v>
      </c>
      <c r="C146" s="13" t="s">
        <v>685</v>
      </c>
      <c r="D146" s="12" t="s">
        <v>203</v>
      </c>
      <c r="E146" s="12" t="s">
        <v>60</v>
      </c>
      <c r="F146" s="12" t="s">
        <v>95</v>
      </c>
      <c r="G146" s="14">
        <v>26000</v>
      </c>
      <c r="H146" s="14">
        <v>746.2</v>
      </c>
      <c r="I146" s="14">
        <v>790.4</v>
      </c>
      <c r="J146" s="14">
        <v>0</v>
      </c>
      <c r="K146" s="14">
        <f>+G146-SUM(H146:J146)-M146</f>
        <v>6546.7100000000028</v>
      </c>
      <c r="L146" s="14">
        <v>8083.31</v>
      </c>
      <c r="M146" s="14">
        <v>17916.689999999999</v>
      </c>
    </row>
    <row r="147" spans="1:13" s="2" customFormat="1" ht="72.75" customHeight="1" x14ac:dyDescent="0.35">
      <c r="A147" s="11">
        <v>138</v>
      </c>
      <c r="B147" s="12" t="s">
        <v>641</v>
      </c>
      <c r="C147" s="13" t="s">
        <v>14</v>
      </c>
      <c r="D147" s="12" t="s">
        <v>203</v>
      </c>
      <c r="E147" s="12" t="s">
        <v>204</v>
      </c>
      <c r="F147" s="12" t="s">
        <v>95</v>
      </c>
      <c r="G147" s="14">
        <v>26000</v>
      </c>
      <c r="H147" s="14">
        <v>746.2</v>
      </c>
      <c r="I147" s="14">
        <v>790.4</v>
      </c>
      <c r="J147" s="14">
        <v>0</v>
      </c>
      <c r="K147" s="14">
        <f>+G147-SUM(H147:J147)-M147</f>
        <v>2515</v>
      </c>
      <c r="L147" s="14">
        <v>4051.6</v>
      </c>
      <c r="M147" s="14">
        <v>21948.400000000001</v>
      </c>
    </row>
    <row r="148" spans="1:13" s="2" customFormat="1" ht="72.75" customHeight="1" x14ac:dyDescent="0.35">
      <c r="A148" s="11">
        <v>139</v>
      </c>
      <c r="B148" s="12" t="s">
        <v>210</v>
      </c>
      <c r="C148" s="13" t="s">
        <v>14</v>
      </c>
      <c r="D148" s="12" t="s">
        <v>203</v>
      </c>
      <c r="E148" s="12" t="s">
        <v>29</v>
      </c>
      <c r="F148" s="12" t="s">
        <v>95</v>
      </c>
      <c r="G148" s="14">
        <v>28000</v>
      </c>
      <c r="H148" s="14">
        <v>803.6</v>
      </c>
      <c r="I148" s="14">
        <v>851.2</v>
      </c>
      <c r="J148" s="14">
        <v>0</v>
      </c>
      <c r="K148" s="14">
        <f>+G148-SUM(H148:J148)-M148</f>
        <v>25</v>
      </c>
      <c r="L148" s="14">
        <v>1679.8</v>
      </c>
      <c r="M148" s="14">
        <v>26320.2</v>
      </c>
    </row>
    <row r="149" spans="1:13" s="2" customFormat="1" ht="72.75" customHeight="1" x14ac:dyDescent="0.35">
      <c r="A149" s="11">
        <v>140</v>
      </c>
      <c r="B149" s="12" t="s">
        <v>211</v>
      </c>
      <c r="C149" s="13" t="s">
        <v>14</v>
      </c>
      <c r="D149" s="12" t="s">
        <v>203</v>
      </c>
      <c r="E149" s="12" t="s">
        <v>204</v>
      </c>
      <c r="F149" s="12" t="s">
        <v>95</v>
      </c>
      <c r="G149" s="14">
        <v>25977</v>
      </c>
      <c r="H149" s="14">
        <v>745.54</v>
      </c>
      <c r="I149" s="14">
        <v>789.7</v>
      </c>
      <c r="J149" s="14">
        <v>0</v>
      </c>
      <c r="K149" s="14">
        <f>+G149-SUM(H149:J149)-M149</f>
        <v>25</v>
      </c>
      <c r="L149" s="14">
        <v>1560.24</v>
      </c>
      <c r="M149" s="14">
        <v>24416.76</v>
      </c>
    </row>
    <row r="150" spans="1:13" s="2" customFormat="1" ht="72.75" customHeight="1" x14ac:dyDescent="0.35">
      <c r="A150" s="11">
        <v>141</v>
      </c>
      <c r="B150" s="12" t="s">
        <v>212</v>
      </c>
      <c r="C150" s="13" t="s">
        <v>14</v>
      </c>
      <c r="D150" s="12" t="s">
        <v>203</v>
      </c>
      <c r="E150" s="12" t="s">
        <v>204</v>
      </c>
      <c r="F150" s="12" t="s">
        <v>95</v>
      </c>
      <c r="G150" s="14">
        <v>26250</v>
      </c>
      <c r="H150" s="14">
        <v>753.38</v>
      </c>
      <c r="I150" s="14">
        <v>798</v>
      </c>
      <c r="J150" s="14">
        <v>0</v>
      </c>
      <c r="K150" s="14">
        <f>+G150-SUM(H150:J150)-M150</f>
        <v>2075</v>
      </c>
      <c r="L150" s="14">
        <v>3626.38</v>
      </c>
      <c r="M150" s="14">
        <v>22623.62</v>
      </c>
    </row>
    <row r="151" spans="1:13" s="2" customFormat="1" ht="72.75" customHeight="1" x14ac:dyDescent="0.35">
      <c r="A151" s="11">
        <v>142</v>
      </c>
      <c r="B151" s="12" t="s">
        <v>213</v>
      </c>
      <c r="C151" s="13" t="s">
        <v>14</v>
      </c>
      <c r="D151" s="12" t="s">
        <v>203</v>
      </c>
      <c r="E151" s="12" t="s">
        <v>204</v>
      </c>
      <c r="F151" s="12" t="s">
        <v>35</v>
      </c>
      <c r="G151" s="14">
        <v>26082</v>
      </c>
      <c r="H151" s="14">
        <v>748.55</v>
      </c>
      <c r="I151" s="14">
        <v>792.89</v>
      </c>
      <c r="J151" s="14">
        <v>0</v>
      </c>
      <c r="K151" s="14">
        <f>+G151-SUM(H151:J151)-M151</f>
        <v>25</v>
      </c>
      <c r="L151" s="14">
        <v>1566.44</v>
      </c>
      <c r="M151" s="14">
        <v>24515.56</v>
      </c>
    </row>
    <row r="152" spans="1:13" s="2" customFormat="1" ht="72.75" customHeight="1" x14ac:dyDescent="0.35">
      <c r="A152" s="11">
        <v>143</v>
      </c>
      <c r="B152" s="12" t="s">
        <v>231</v>
      </c>
      <c r="C152" s="13" t="s">
        <v>685</v>
      </c>
      <c r="D152" s="12" t="s">
        <v>203</v>
      </c>
      <c r="E152" s="12" t="s">
        <v>71</v>
      </c>
      <c r="F152" s="12" t="s">
        <v>95</v>
      </c>
      <c r="G152" s="14">
        <v>26000</v>
      </c>
      <c r="H152" s="14">
        <v>746.2</v>
      </c>
      <c r="I152" s="14">
        <v>790.4</v>
      </c>
      <c r="J152" s="14">
        <v>0</v>
      </c>
      <c r="K152" s="14">
        <f>+G152-SUM(H152:J152)-M152</f>
        <v>4334.4500000000007</v>
      </c>
      <c r="L152" s="14">
        <v>5871.05</v>
      </c>
      <c r="M152" s="14">
        <v>20128.95</v>
      </c>
    </row>
    <row r="153" spans="1:13" s="2" customFormat="1" ht="72.75" customHeight="1" x14ac:dyDescent="0.35">
      <c r="A153" s="11">
        <v>144</v>
      </c>
      <c r="B153" s="12" t="s">
        <v>214</v>
      </c>
      <c r="C153" s="13" t="s">
        <v>14</v>
      </c>
      <c r="D153" s="12" t="s">
        <v>203</v>
      </c>
      <c r="E153" s="12" t="s">
        <v>204</v>
      </c>
      <c r="F153" s="12" t="s">
        <v>95</v>
      </c>
      <c r="G153" s="14">
        <v>26000</v>
      </c>
      <c r="H153" s="14">
        <v>746.2</v>
      </c>
      <c r="I153" s="14">
        <v>790.4</v>
      </c>
      <c r="J153" s="14">
        <v>0</v>
      </c>
      <c r="K153" s="14">
        <f>+G153-SUM(H153:J153)-M153</f>
        <v>25</v>
      </c>
      <c r="L153" s="14">
        <v>1561.6</v>
      </c>
      <c r="M153" s="14">
        <v>24438.400000000001</v>
      </c>
    </row>
    <row r="154" spans="1:13" s="2" customFormat="1" ht="72.75" customHeight="1" x14ac:dyDescent="0.35">
      <c r="A154" s="11">
        <v>145</v>
      </c>
      <c r="B154" s="12" t="s">
        <v>215</v>
      </c>
      <c r="C154" s="13" t="s">
        <v>14</v>
      </c>
      <c r="D154" s="12" t="s">
        <v>203</v>
      </c>
      <c r="E154" s="12" t="s">
        <v>204</v>
      </c>
      <c r="F154" s="12" t="s">
        <v>95</v>
      </c>
      <c r="G154" s="14">
        <v>28000</v>
      </c>
      <c r="H154" s="14">
        <v>803.6</v>
      </c>
      <c r="I154" s="14">
        <v>851.2</v>
      </c>
      <c r="J154" s="14">
        <v>0</v>
      </c>
      <c r="K154" s="14">
        <f>+G154-SUM(H154:J154)-M154</f>
        <v>14888.630000000001</v>
      </c>
      <c r="L154" s="14">
        <v>16543.43</v>
      </c>
      <c r="M154" s="14">
        <v>11456.57</v>
      </c>
    </row>
    <row r="155" spans="1:13" s="2" customFormat="1" ht="72.75" customHeight="1" x14ac:dyDescent="0.35">
      <c r="A155" s="11">
        <v>146</v>
      </c>
      <c r="B155" s="12" t="s">
        <v>216</v>
      </c>
      <c r="C155" s="13" t="s">
        <v>14</v>
      </c>
      <c r="D155" s="12" t="s">
        <v>203</v>
      </c>
      <c r="E155" s="12" t="s">
        <v>20</v>
      </c>
      <c r="F155" s="12" t="s">
        <v>35</v>
      </c>
      <c r="G155" s="14">
        <v>28980</v>
      </c>
      <c r="H155" s="14">
        <v>831.73</v>
      </c>
      <c r="I155" s="14">
        <v>880.99</v>
      </c>
      <c r="J155" s="14">
        <v>0</v>
      </c>
      <c r="K155" s="14">
        <f>+G155-SUM(H155:J155)-M155</f>
        <v>15807.189999999999</v>
      </c>
      <c r="L155" s="14">
        <v>17519.91</v>
      </c>
      <c r="M155" s="14">
        <v>11460.09</v>
      </c>
    </row>
    <row r="156" spans="1:13" s="2" customFormat="1" ht="72.75" customHeight="1" x14ac:dyDescent="0.35">
      <c r="A156" s="11">
        <v>147</v>
      </c>
      <c r="B156" s="12" t="s">
        <v>217</v>
      </c>
      <c r="C156" s="13" t="s">
        <v>14</v>
      </c>
      <c r="D156" s="12" t="s">
        <v>203</v>
      </c>
      <c r="E156" s="12" t="s">
        <v>27</v>
      </c>
      <c r="F156" s="12" t="s">
        <v>95</v>
      </c>
      <c r="G156" s="14">
        <v>28000</v>
      </c>
      <c r="H156" s="14">
        <v>803.6</v>
      </c>
      <c r="I156" s="14">
        <v>851.2</v>
      </c>
      <c r="J156" s="14">
        <v>0</v>
      </c>
      <c r="K156" s="14">
        <f>+G156-SUM(H156:J156)-M156</f>
        <v>12246.710000000001</v>
      </c>
      <c r="L156" s="14">
        <v>13901.51</v>
      </c>
      <c r="M156" s="14">
        <v>14098.49</v>
      </c>
    </row>
    <row r="157" spans="1:13" s="2" customFormat="1" ht="72.75" customHeight="1" x14ac:dyDescent="0.35">
      <c r="A157" s="11">
        <v>148</v>
      </c>
      <c r="B157" s="12" t="s">
        <v>663</v>
      </c>
      <c r="C157" s="13" t="s">
        <v>14</v>
      </c>
      <c r="D157" s="12" t="s">
        <v>203</v>
      </c>
      <c r="E157" s="12" t="s">
        <v>29</v>
      </c>
      <c r="F157" s="12" t="s">
        <v>630</v>
      </c>
      <c r="G157" s="14">
        <v>28000</v>
      </c>
      <c r="H157" s="14">
        <v>803.6</v>
      </c>
      <c r="I157" s="14">
        <v>851.2</v>
      </c>
      <c r="J157" s="14">
        <v>0</v>
      </c>
      <c r="K157" s="14">
        <f>+G157-SUM(H157:J157)-M157</f>
        <v>25</v>
      </c>
      <c r="L157" s="14">
        <v>1679.8</v>
      </c>
      <c r="M157" s="14">
        <v>26320.2</v>
      </c>
    </row>
    <row r="158" spans="1:13" s="2" customFormat="1" ht="72.75" customHeight="1" x14ac:dyDescent="0.35">
      <c r="A158" s="11">
        <v>149</v>
      </c>
      <c r="B158" s="12" t="s">
        <v>218</v>
      </c>
      <c r="C158" s="13" t="s">
        <v>14</v>
      </c>
      <c r="D158" s="12" t="s">
        <v>203</v>
      </c>
      <c r="E158" s="12" t="s">
        <v>204</v>
      </c>
      <c r="F158" s="12" t="s">
        <v>35</v>
      </c>
      <c r="G158" s="14">
        <v>26250</v>
      </c>
      <c r="H158" s="14">
        <v>753.38</v>
      </c>
      <c r="I158" s="14">
        <v>798</v>
      </c>
      <c r="J158" s="14">
        <v>0</v>
      </c>
      <c r="K158" s="14">
        <f>+G158-SUM(H158:J158)-M158</f>
        <v>9754.65</v>
      </c>
      <c r="L158" s="14">
        <v>11306.03</v>
      </c>
      <c r="M158" s="14">
        <v>14943.97</v>
      </c>
    </row>
    <row r="159" spans="1:13" s="2" customFormat="1" ht="72.75" customHeight="1" x14ac:dyDescent="0.35">
      <c r="A159" s="11">
        <v>150</v>
      </c>
      <c r="B159" s="12" t="s">
        <v>219</v>
      </c>
      <c r="C159" s="13" t="s">
        <v>14</v>
      </c>
      <c r="D159" s="12" t="s">
        <v>203</v>
      </c>
      <c r="E159" s="12" t="s">
        <v>204</v>
      </c>
      <c r="F159" s="12" t="s">
        <v>35</v>
      </c>
      <c r="G159" s="14">
        <v>26082</v>
      </c>
      <c r="H159" s="14">
        <v>748.55</v>
      </c>
      <c r="I159" s="14">
        <v>792.89</v>
      </c>
      <c r="J159" s="14">
        <v>0</v>
      </c>
      <c r="K159" s="14">
        <f>+G159-SUM(H159:J159)-M159</f>
        <v>2706.4799999999996</v>
      </c>
      <c r="L159" s="14">
        <v>4247.92</v>
      </c>
      <c r="M159" s="14">
        <v>21834.080000000002</v>
      </c>
    </row>
    <row r="160" spans="1:13" s="2" customFormat="1" ht="72.75" customHeight="1" x14ac:dyDescent="0.35">
      <c r="A160" s="11">
        <v>151</v>
      </c>
      <c r="B160" s="12" t="s">
        <v>220</v>
      </c>
      <c r="C160" s="13" t="s">
        <v>14</v>
      </c>
      <c r="D160" s="12" t="s">
        <v>203</v>
      </c>
      <c r="E160" s="12" t="s">
        <v>204</v>
      </c>
      <c r="F160" s="12" t="s">
        <v>95</v>
      </c>
      <c r="G160" s="14">
        <v>26000</v>
      </c>
      <c r="H160" s="14">
        <v>746.2</v>
      </c>
      <c r="I160" s="14">
        <v>790.4</v>
      </c>
      <c r="J160" s="14">
        <v>0</v>
      </c>
      <c r="K160" s="14">
        <f>+G160-SUM(H160:J160)-M160</f>
        <v>11573.010000000002</v>
      </c>
      <c r="L160" s="14">
        <v>13109.61</v>
      </c>
      <c r="M160" s="14">
        <v>12890.39</v>
      </c>
    </row>
    <row r="161" spans="1:13" s="2" customFormat="1" ht="72.75" customHeight="1" x14ac:dyDescent="0.35">
      <c r="A161" s="11">
        <v>152</v>
      </c>
      <c r="B161" s="12" t="s">
        <v>221</v>
      </c>
      <c r="C161" s="13" t="s">
        <v>14</v>
      </c>
      <c r="D161" s="12" t="s">
        <v>203</v>
      </c>
      <c r="E161" s="12" t="s">
        <v>204</v>
      </c>
      <c r="F161" s="12" t="s">
        <v>95</v>
      </c>
      <c r="G161" s="14">
        <v>26250</v>
      </c>
      <c r="H161" s="14">
        <v>753.38</v>
      </c>
      <c r="I161" s="14">
        <v>798</v>
      </c>
      <c r="J161" s="14">
        <v>0</v>
      </c>
      <c r="K161" s="14">
        <f>+G161-SUM(H161:J161)-M161</f>
        <v>25</v>
      </c>
      <c r="L161" s="14">
        <v>1576.38</v>
      </c>
      <c r="M161" s="14">
        <v>24673.62</v>
      </c>
    </row>
    <row r="162" spans="1:13" s="2" customFormat="1" ht="72.75" customHeight="1" x14ac:dyDescent="0.35">
      <c r="A162" s="11">
        <v>153</v>
      </c>
      <c r="B162" s="12" t="s">
        <v>222</v>
      </c>
      <c r="C162" s="13" t="s">
        <v>14</v>
      </c>
      <c r="D162" s="12" t="s">
        <v>203</v>
      </c>
      <c r="E162" s="12" t="s">
        <v>106</v>
      </c>
      <c r="F162" s="12" t="s">
        <v>35</v>
      </c>
      <c r="G162" s="14">
        <v>26000</v>
      </c>
      <c r="H162" s="14">
        <v>746.2</v>
      </c>
      <c r="I162" s="14">
        <v>790.4</v>
      </c>
      <c r="J162" s="14">
        <v>0</v>
      </c>
      <c r="K162" s="14">
        <f>+G162-SUM(H162:J162)-M162</f>
        <v>17066.560000000001</v>
      </c>
      <c r="L162" s="14">
        <v>18603.16</v>
      </c>
      <c r="M162" s="14">
        <v>7396.84</v>
      </c>
    </row>
    <row r="163" spans="1:13" s="2" customFormat="1" ht="72.75" customHeight="1" x14ac:dyDescent="0.35">
      <c r="A163" s="11">
        <v>154</v>
      </c>
      <c r="B163" s="12" t="s">
        <v>223</v>
      </c>
      <c r="C163" s="13" t="s">
        <v>14</v>
      </c>
      <c r="D163" s="12" t="s">
        <v>203</v>
      </c>
      <c r="E163" s="12" t="s">
        <v>204</v>
      </c>
      <c r="F163" s="12" t="s">
        <v>95</v>
      </c>
      <c r="G163" s="14">
        <v>26000</v>
      </c>
      <c r="H163" s="14">
        <v>746.2</v>
      </c>
      <c r="I163" s="14">
        <v>790.4</v>
      </c>
      <c r="J163" s="14">
        <v>0</v>
      </c>
      <c r="K163" s="14">
        <f>+G163-SUM(H163:J163)-M163</f>
        <v>5356.8300000000017</v>
      </c>
      <c r="L163" s="14">
        <v>6893.43</v>
      </c>
      <c r="M163" s="14">
        <v>19106.57</v>
      </c>
    </row>
    <row r="164" spans="1:13" s="2" customFormat="1" ht="72.75" customHeight="1" x14ac:dyDescent="0.35">
      <c r="A164" s="11">
        <v>155</v>
      </c>
      <c r="B164" s="12" t="s">
        <v>224</v>
      </c>
      <c r="C164" s="13" t="s">
        <v>14</v>
      </c>
      <c r="D164" s="12" t="s">
        <v>203</v>
      </c>
      <c r="E164" s="12" t="s">
        <v>106</v>
      </c>
      <c r="F164" s="12" t="s">
        <v>95</v>
      </c>
      <c r="G164" s="14">
        <v>26000</v>
      </c>
      <c r="H164" s="14">
        <v>746.2</v>
      </c>
      <c r="I164" s="14">
        <v>790.4</v>
      </c>
      <c r="J164" s="14">
        <v>0</v>
      </c>
      <c r="K164" s="14">
        <f>+G164-SUM(H164:J164)-M164</f>
        <v>8494.5500000000011</v>
      </c>
      <c r="L164" s="14">
        <v>10031.15</v>
      </c>
      <c r="M164" s="14">
        <v>15968.85</v>
      </c>
    </row>
    <row r="165" spans="1:13" s="2" customFormat="1" ht="72.75" customHeight="1" x14ac:dyDescent="0.35">
      <c r="A165" s="11">
        <v>156</v>
      </c>
      <c r="B165" s="12" t="s">
        <v>225</v>
      </c>
      <c r="C165" s="13" t="s">
        <v>14</v>
      </c>
      <c r="D165" s="12" t="s">
        <v>203</v>
      </c>
      <c r="E165" s="12" t="s">
        <v>204</v>
      </c>
      <c r="F165" s="12" t="s">
        <v>35</v>
      </c>
      <c r="G165" s="14">
        <v>28980</v>
      </c>
      <c r="H165" s="14">
        <v>831.73</v>
      </c>
      <c r="I165" s="14">
        <v>880.99</v>
      </c>
      <c r="J165" s="14">
        <v>0</v>
      </c>
      <c r="K165" s="14">
        <f>+G165-SUM(H165:J165)-M165</f>
        <v>7547.7199999999975</v>
      </c>
      <c r="L165" s="14">
        <v>9260.44</v>
      </c>
      <c r="M165" s="14">
        <v>19719.560000000001</v>
      </c>
    </row>
    <row r="166" spans="1:13" s="2" customFormat="1" ht="72.75" customHeight="1" x14ac:dyDescent="0.35">
      <c r="A166" s="11">
        <v>157</v>
      </c>
      <c r="B166" s="12" t="s">
        <v>226</v>
      </c>
      <c r="C166" s="13" t="s">
        <v>14</v>
      </c>
      <c r="D166" s="12" t="s">
        <v>203</v>
      </c>
      <c r="E166" s="12" t="s">
        <v>25</v>
      </c>
      <c r="F166" s="12" t="s">
        <v>95</v>
      </c>
      <c r="G166" s="14">
        <v>28000</v>
      </c>
      <c r="H166" s="14">
        <v>803.6</v>
      </c>
      <c r="I166" s="14">
        <v>851.2</v>
      </c>
      <c r="J166" s="14">
        <v>0</v>
      </c>
      <c r="K166" s="14">
        <f>+G166-SUM(H166:J166)-M166</f>
        <v>14309.16</v>
      </c>
      <c r="L166" s="14">
        <v>15963.96</v>
      </c>
      <c r="M166" s="14">
        <v>12036.04</v>
      </c>
    </row>
    <row r="167" spans="1:13" s="2" customFormat="1" ht="72.75" customHeight="1" x14ac:dyDescent="0.35">
      <c r="A167" s="11">
        <v>158</v>
      </c>
      <c r="B167" s="12" t="s">
        <v>227</v>
      </c>
      <c r="C167" s="13" t="s">
        <v>14</v>
      </c>
      <c r="D167" s="12" t="s">
        <v>203</v>
      </c>
      <c r="E167" s="12" t="s">
        <v>16</v>
      </c>
      <c r="F167" s="12" t="s">
        <v>95</v>
      </c>
      <c r="G167" s="14">
        <v>26000</v>
      </c>
      <c r="H167" s="14">
        <v>746.2</v>
      </c>
      <c r="I167" s="14">
        <v>790.4</v>
      </c>
      <c r="J167" s="14">
        <v>0</v>
      </c>
      <c r="K167" s="14">
        <f>+G167-SUM(H167:J167)-M167</f>
        <v>3803.010000000002</v>
      </c>
      <c r="L167" s="14">
        <v>5339.61</v>
      </c>
      <c r="M167" s="14">
        <v>20660.39</v>
      </c>
    </row>
    <row r="168" spans="1:13" s="2" customFormat="1" ht="72.75" customHeight="1" x14ac:dyDescent="0.35">
      <c r="A168" s="11">
        <v>159</v>
      </c>
      <c r="B168" s="12" t="s">
        <v>645</v>
      </c>
      <c r="C168" s="13" t="s">
        <v>14</v>
      </c>
      <c r="D168" s="12" t="s">
        <v>203</v>
      </c>
      <c r="E168" s="12" t="s">
        <v>204</v>
      </c>
      <c r="F168" s="12" t="s">
        <v>95</v>
      </c>
      <c r="G168" s="14">
        <v>26000</v>
      </c>
      <c r="H168" s="14">
        <v>746.2</v>
      </c>
      <c r="I168" s="14">
        <v>790.4</v>
      </c>
      <c r="J168" s="14">
        <v>0</v>
      </c>
      <c r="K168" s="14">
        <f>+G168-SUM(H168:J168)-M168</f>
        <v>7375</v>
      </c>
      <c r="L168" s="14">
        <v>8911.6</v>
      </c>
      <c r="M168" s="14">
        <v>17088.400000000001</v>
      </c>
    </row>
    <row r="169" spans="1:13" s="2" customFormat="1" ht="72.75" customHeight="1" x14ac:dyDescent="0.35">
      <c r="A169" s="11">
        <v>160</v>
      </c>
      <c r="B169" s="12" t="s">
        <v>633</v>
      </c>
      <c r="C169" s="13" t="s">
        <v>14</v>
      </c>
      <c r="D169" s="12" t="s">
        <v>203</v>
      </c>
      <c r="E169" s="12" t="s">
        <v>204</v>
      </c>
      <c r="F169" s="12" t="s">
        <v>630</v>
      </c>
      <c r="G169" s="14">
        <v>26000</v>
      </c>
      <c r="H169" s="14">
        <v>746.2</v>
      </c>
      <c r="I169" s="14">
        <v>790.4</v>
      </c>
      <c r="J169" s="14">
        <v>0</v>
      </c>
      <c r="K169" s="14">
        <f>+G169-SUM(H169:J169)-M169</f>
        <v>25</v>
      </c>
      <c r="L169" s="14">
        <v>1561.6</v>
      </c>
      <c r="M169" s="14">
        <v>24438.400000000001</v>
      </c>
    </row>
    <row r="170" spans="1:13" s="2" customFormat="1" ht="72.75" customHeight="1" x14ac:dyDescent="0.35">
      <c r="A170" s="11">
        <v>161</v>
      </c>
      <c r="B170" s="12" t="s">
        <v>228</v>
      </c>
      <c r="C170" s="13" t="s">
        <v>14</v>
      </c>
      <c r="D170" s="12" t="s">
        <v>203</v>
      </c>
      <c r="E170" s="12" t="s">
        <v>204</v>
      </c>
      <c r="F170" s="12" t="s">
        <v>95</v>
      </c>
      <c r="G170" s="14">
        <v>26000</v>
      </c>
      <c r="H170" s="14">
        <v>746.2</v>
      </c>
      <c r="I170" s="14">
        <v>790.4</v>
      </c>
      <c r="J170" s="14">
        <v>0</v>
      </c>
      <c r="K170" s="14">
        <f>+G170-SUM(H170:J170)-M170</f>
        <v>15735.670000000002</v>
      </c>
      <c r="L170" s="14">
        <v>17272.27</v>
      </c>
      <c r="M170" s="14">
        <v>8727.73</v>
      </c>
    </row>
    <row r="171" spans="1:13" s="2" customFormat="1" ht="72.75" customHeight="1" x14ac:dyDescent="0.35">
      <c r="A171" s="11">
        <v>162</v>
      </c>
      <c r="B171" s="12" t="s">
        <v>229</v>
      </c>
      <c r="C171" s="13" t="s">
        <v>14</v>
      </c>
      <c r="D171" s="12" t="s">
        <v>203</v>
      </c>
      <c r="E171" s="12" t="s">
        <v>204</v>
      </c>
      <c r="F171" s="12" t="s">
        <v>35</v>
      </c>
      <c r="G171" s="14">
        <v>24150</v>
      </c>
      <c r="H171" s="14">
        <v>693.11</v>
      </c>
      <c r="I171" s="14">
        <v>734.16</v>
      </c>
      <c r="J171" s="14">
        <v>0</v>
      </c>
      <c r="K171" s="14">
        <f>+G171-SUM(H171:J171)-M171</f>
        <v>25</v>
      </c>
      <c r="L171" s="14">
        <v>1452.27</v>
      </c>
      <c r="M171" s="14">
        <v>22697.73</v>
      </c>
    </row>
    <row r="172" spans="1:13" s="2" customFormat="1" ht="72.75" customHeight="1" x14ac:dyDescent="0.35">
      <c r="A172" s="11">
        <v>163</v>
      </c>
      <c r="B172" s="12" t="s">
        <v>688</v>
      </c>
      <c r="C172" s="13" t="s">
        <v>14</v>
      </c>
      <c r="D172" s="12" t="s">
        <v>203</v>
      </c>
      <c r="E172" s="12" t="s">
        <v>204</v>
      </c>
      <c r="F172" s="12" t="s">
        <v>630</v>
      </c>
      <c r="G172" s="14">
        <v>26000</v>
      </c>
      <c r="H172" s="14">
        <v>746.2</v>
      </c>
      <c r="I172" s="14">
        <v>790.4</v>
      </c>
      <c r="J172" s="14">
        <v>0</v>
      </c>
      <c r="K172" s="14">
        <f>+G172-SUM(H172:J172)-M172</f>
        <v>25</v>
      </c>
      <c r="L172" s="14">
        <v>1561.6</v>
      </c>
      <c r="M172" s="14">
        <v>24438.400000000001</v>
      </c>
    </row>
    <row r="173" spans="1:13" s="2" customFormat="1" ht="72.75" customHeight="1" x14ac:dyDescent="0.35">
      <c r="A173" s="11">
        <v>164</v>
      </c>
      <c r="B173" s="12" t="s">
        <v>232</v>
      </c>
      <c r="C173" s="13" t="s">
        <v>14</v>
      </c>
      <c r="D173" s="12" t="s">
        <v>233</v>
      </c>
      <c r="E173" s="12" t="s">
        <v>23</v>
      </c>
      <c r="F173" s="12" t="s">
        <v>64</v>
      </c>
      <c r="G173" s="14">
        <v>28000</v>
      </c>
      <c r="H173" s="14">
        <v>803.6</v>
      </c>
      <c r="I173" s="14">
        <v>851.2</v>
      </c>
      <c r="J173" s="14">
        <v>0</v>
      </c>
      <c r="K173" s="14">
        <f>+G173-SUM(H173:J173)-M173</f>
        <v>2375</v>
      </c>
      <c r="L173" s="14">
        <v>4029.8</v>
      </c>
      <c r="M173" s="14">
        <v>23970.2</v>
      </c>
    </row>
    <row r="174" spans="1:13" s="2" customFormat="1" ht="72.75" customHeight="1" x14ac:dyDescent="0.35">
      <c r="A174" s="11">
        <v>165</v>
      </c>
      <c r="B174" s="12" t="s">
        <v>234</v>
      </c>
      <c r="C174" s="13" t="s">
        <v>14</v>
      </c>
      <c r="D174" s="12" t="s">
        <v>235</v>
      </c>
      <c r="E174" s="12" t="s">
        <v>204</v>
      </c>
      <c r="F174" s="12" t="s">
        <v>35</v>
      </c>
      <c r="G174" s="14">
        <v>26000</v>
      </c>
      <c r="H174" s="14">
        <v>746.2</v>
      </c>
      <c r="I174" s="14">
        <v>790.4</v>
      </c>
      <c r="J174" s="14">
        <v>0</v>
      </c>
      <c r="K174" s="14">
        <f>+G174-SUM(H174:J174)-M174</f>
        <v>25</v>
      </c>
      <c r="L174" s="14">
        <v>1561.6</v>
      </c>
      <c r="M174" s="14">
        <v>24438.400000000001</v>
      </c>
    </row>
    <row r="175" spans="1:13" s="2" customFormat="1" ht="72.75" customHeight="1" x14ac:dyDescent="0.35">
      <c r="A175" s="11">
        <v>166</v>
      </c>
      <c r="B175" s="12" t="s">
        <v>236</v>
      </c>
      <c r="C175" s="13" t="s">
        <v>14</v>
      </c>
      <c r="D175" s="12" t="s">
        <v>235</v>
      </c>
      <c r="E175" s="12" t="s">
        <v>106</v>
      </c>
      <c r="F175" s="12" t="s">
        <v>35</v>
      </c>
      <c r="G175" s="14">
        <v>26082</v>
      </c>
      <c r="H175" s="14">
        <v>748.55</v>
      </c>
      <c r="I175" s="14">
        <v>792.89</v>
      </c>
      <c r="J175" s="14">
        <v>0</v>
      </c>
      <c r="K175" s="14">
        <f>+G175-SUM(H175:J175)-M175</f>
        <v>4239.9000000000015</v>
      </c>
      <c r="L175" s="14">
        <v>5781.34</v>
      </c>
      <c r="M175" s="14">
        <v>20300.66</v>
      </c>
    </row>
    <row r="176" spans="1:13" s="2" customFormat="1" ht="72.75" customHeight="1" x14ac:dyDescent="0.35">
      <c r="A176" s="11">
        <v>167</v>
      </c>
      <c r="B176" s="12" t="s">
        <v>237</v>
      </c>
      <c r="C176" s="13" t="s">
        <v>14</v>
      </c>
      <c r="D176" s="12" t="s">
        <v>235</v>
      </c>
      <c r="E176" s="12" t="s">
        <v>204</v>
      </c>
      <c r="F176" s="12" t="s">
        <v>95</v>
      </c>
      <c r="G176" s="14">
        <v>26000</v>
      </c>
      <c r="H176" s="14">
        <v>746.2</v>
      </c>
      <c r="I176" s="14">
        <v>790.4</v>
      </c>
      <c r="J176" s="14">
        <v>0</v>
      </c>
      <c r="K176" s="14">
        <f>+G176-SUM(H176:J176)-M176</f>
        <v>10136.320000000002</v>
      </c>
      <c r="L176" s="14">
        <v>11672.92</v>
      </c>
      <c r="M176" s="14">
        <v>14327.08</v>
      </c>
    </row>
    <row r="177" spans="1:13" s="2" customFormat="1" ht="72.75" customHeight="1" x14ac:dyDescent="0.35">
      <c r="A177" s="11">
        <v>168</v>
      </c>
      <c r="B177" s="12" t="s">
        <v>238</v>
      </c>
      <c r="C177" s="13" t="s">
        <v>14</v>
      </c>
      <c r="D177" s="12" t="s">
        <v>235</v>
      </c>
      <c r="E177" s="12" t="s">
        <v>204</v>
      </c>
      <c r="F177" s="12" t="s">
        <v>35</v>
      </c>
      <c r="G177" s="14">
        <v>26250</v>
      </c>
      <c r="H177" s="14">
        <v>753.38</v>
      </c>
      <c r="I177" s="14">
        <v>798</v>
      </c>
      <c r="J177" s="14">
        <v>0</v>
      </c>
      <c r="K177" s="14">
        <f>+G177-SUM(H177:J177)-M177</f>
        <v>14483.72</v>
      </c>
      <c r="L177" s="14">
        <v>16035.1</v>
      </c>
      <c r="M177" s="14">
        <v>10214.9</v>
      </c>
    </row>
    <row r="178" spans="1:13" s="2" customFormat="1" ht="72.75" customHeight="1" x14ac:dyDescent="0.35">
      <c r="A178" s="11">
        <v>169</v>
      </c>
      <c r="B178" s="12" t="s">
        <v>239</v>
      </c>
      <c r="C178" s="13" t="s">
        <v>22</v>
      </c>
      <c r="D178" s="12" t="s">
        <v>240</v>
      </c>
      <c r="E178" s="12" t="s">
        <v>185</v>
      </c>
      <c r="F178" s="12" t="s">
        <v>95</v>
      </c>
      <c r="G178" s="14">
        <v>17600</v>
      </c>
      <c r="H178" s="14">
        <v>505.12</v>
      </c>
      <c r="I178" s="14">
        <v>535.04</v>
      </c>
      <c r="J178" s="14">
        <v>0</v>
      </c>
      <c r="K178" s="14">
        <f>+G178-SUM(H178:J178)-M178</f>
        <v>9164.58</v>
      </c>
      <c r="L178" s="14">
        <v>10204.74</v>
      </c>
      <c r="M178" s="14">
        <v>7395.26</v>
      </c>
    </row>
    <row r="179" spans="1:13" s="2" customFormat="1" ht="72.75" customHeight="1" x14ac:dyDescent="0.35">
      <c r="A179" s="11">
        <v>170</v>
      </c>
      <c r="B179" s="12" t="s">
        <v>242</v>
      </c>
      <c r="C179" s="13" t="s">
        <v>22</v>
      </c>
      <c r="D179" s="12" t="s">
        <v>240</v>
      </c>
      <c r="E179" s="12" t="s">
        <v>185</v>
      </c>
      <c r="F179" s="12" t="s">
        <v>35</v>
      </c>
      <c r="G179" s="14">
        <v>17600</v>
      </c>
      <c r="H179" s="14">
        <v>505.12</v>
      </c>
      <c r="I179" s="14">
        <v>535.04</v>
      </c>
      <c r="J179" s="14">
        <v>0</v>
      </c>
      <c r="K179" s="14">
        <f>+G179-SUM(H179:J179)-M179</f>
        <v>6646.7100000000009</v>
      </c>
      <c r="L179" s="14">
        <v>7686.87</v>
      </c>
      <c r="M179" s="14">
        <v>9913.1299999999992</v>
      </c>
    </row>
    <row r="180" spans="1:13" s="2" customFormat="1" ht="72.75" customHeight="1" x14ac:dyDescent="0.35">
      <c r="A180" s="11">
        <v>171</v>
      </c>
      <c r="B180" s="12" t="s">
        <v>243</v>
      </c>
      <c r="C180" s="13" t="s">
        <v>22</v>
      </c>
      <c r="D180" s="12" t="s">
        <v>240</v>
      </c>
      <c r="E180" s="12" t="s">
        <v>106</v>
      </c>
      <c r="F180" s="12" t="s">
        <v>95</v>
      </c>
      <c r="G180" s="14">
        <v>17600</v>
      </c>
      <c r="H180" s="14">
        <v>505.12</v>
      </c>
      <c r="I180" s="14">
        <v>535.04</v>
      </c>
      <c r="J180" s="14">
        <v>0</v>
      </c>
      <c r="K180" s="14">
        <f>+G180-SUM(H180:J180)-M180</f>
        <v>13339.87</v>
      </c>
      <c r="L180" s="14">
        <v>14380.03</v>
      </c>
      <c r="M180" s="14">
        <v>3219.97</v>
      </c>
    </row>
    <row r="181" spans="1:13" s="2" customFormat="1" ht="72.75" customHeight="1" x14ac:dyDescent="0.35">
      <c r="A181" s="11">
        <v>172</v>
      </c>
      <c r="B181" s="12" t="s">
        <v>244</v>
      </c>
      <c r="C181" s="13" t="s">
        <v>22</v>
      </c>
      <c r="D181" s="12" t="s">
        <v>240</v>
      </c>
      <c r="E181" s="12" t="s">
        <v>106</v>
      </c>
      <c r="F181" s="12" t="s">
        <v>95</v>
      </c>
      <c r="G181" s="14">
        <v>18000</v>
      </c>
      <c r="H181" s="14">
        <v>516.6</v>
      </c>
      <c r="I181" s="14">
        <v>547.20000000000005</v>
      </c>
      <c r="J181" s="14">
        <v>0</v>
      </c>
      <c r="K181" s="14">
        <f>+G181-SUM(H181:J181)-M181</f>
        <v>5383.4000000000015</v>
      </c>
      <c r="L181" s="14">
        <v>6447.2</v>
      </c>
      <c r="M181" s="14">
        <v>11552.8</v>
      </c>
    </row>
    <row r="182" spans="1:13" s="2" customFormat="1" ht="72.75" customHeight="1" x14ac:dyDescent="0.35">
      <c r="A182" s="11">
        <v>173</v>
      </c>
      <c r="B182" s="12" t="s">
        <v>245</v>
      </c>
      <c r="C182" s="13" t="s">
        <v>22</v>
      </c>
      <c r="D182" s="12" t="s">
        <v>240</v>
      </c>
      <c r="E182" s="12" t="s">
        <v>185</v>
      </c>
      <c r="F182" s="12" t="s">
        <v>35</v>
      </c>
      <c r="G182" s="14">
        <v>17600</v>
      </c>
      <c r="H182" s="14">
        <v>505.12</v>
      </c>
      <c r="I182" s="14">
        <v>535.04</v>
      </c>
      <c r="J182" s="14">
        <v>0</v>
      </c>
      <c r="K182" s="14">
        <f>+G182-SUM(H182:J182)-M182</f>
        <v>4754.1100000000006</v>
      </c>
      <c r="L182" s="14">
        <v>5794.27</v>
      </c>
      <c r="M182" s="14">
        <v>11805.73</v>
      </c>
    </row>
    <row r="183" spans="1:13" s="2" customFormat="1" ht="72.75" customHeight="1" x14ac:dyDescent="0.35">
      <c r="A183" s="11">
        <v>174</v>
      </c>
      <c r="B183" s="12" t="s">
        <v>246</v>
      </c>
      <c r="C183" s="13" t="s">
        <v>22</v>
      </c>
      <c r="D183" s="12" t="s">
        <v>240</v>
      </c>
      <c r="E183" s="12" t="s">
        <v>185</v>
      </c>
      <c r="F183" s="12" t="s">
        <v>95</v>
      </c>
      <c r="G183" s="14">
        <v>17600</v>
      </c>
      <c r="H183" s="14">
        <v>505.12</v>
      </c>
      <c r="I183" s="14">
        <v>535.04</v>
      </c>
      <c r="J183" s="14">
        <v>0</v>
      </c>
      <c r="K183" s="14">
        <f>+G183-SUM(H183:J183)-M183</f>
        <v>3575</v>
      </c>
      <c r="L183" s="14">
        <v>4615.16</v>
      </c>
      <c r="M183" s="14">
        <v>12984.84</v>
      </c>
    </row>
    <row r="184" spans="1:13" s="2" customFormat="1" ht="72.75" customHeight="1" x14ac:dyDescent="0.35">
      <c r="A184" s="11">
        <v>175</v>
      </c>
      <c r="B184" s="12" t="s">
        <v>247</v>
      </c>
      <c r="C184" s="13" t="s">
        <v>22</v>
      </c>
      <c r="D184" s="12" t="s">
        <v>240</v>
      </c>
      <c r="E184" s="12" t="s">
        <v>16</v>
      </c>
      <c r="F184" s="12" t="s">
        <v>64</v>
      </c>
      <c r="G184" s="14">
        <v>22000</v>
      </c>
      <c r="H184" s="14">
        <v>631.4</v>
      </c>
      <c r="I184" s="14">
        <v>668.8</v>
      </c>
      <c r="J184" s="14">
        <v>0</v>
      </c>
      <c r="K184" s="14">
        <f>+G184-SUM(H184:J184)-M184</f>
        <v>14217.829999999998</v>
      </c>
      <c r="L184" s="14">
        <v>15518.03</v>
      </c>
      <c r="M184" s="14">
        <v>6481.97</v>
      </c>
    </row>
    <row r="185" spans="1:13" s="2" customFormat="1" ht="72.75" customHeight="1" x14ac:dyDescent="0.35">
      <c r="A185" s="11">
        <v>176</v>
      </c>
      <c r="B185" s="12" t="s">
        <v>248</v>
      </c>
      <c r="C185" s="13" t="s">
        <v>22</v>
      </c>
      <c r="D185" s="12" t="s">
        <v>240</v>
      </c>
      <c r="E185" s="12" t="s">
        <v>185</v>
      </c>
      <c r="F185" s="12" t="s">
        <v>95</v>
      </c>
      <c r="G185" s="14">
        <v>17600</v>
      </c>
      <c r="H185" s="14">
        <v>505.12</v>
      </c>
      <c r="I185" s="14">
        <v>535.04</v>
      </c>
      <c r="J185" s="14">
        <v>0</v>
      </c>
      <c r="K185" s="14">
        <f>+G185-SUM(H185:J185)-M185</f>
        <v>2575</v>
      </c>
      <c r="L185" s="14">
        <v>3615.16</v>
      </c>
      <c r="M185" s="14">
        <v>13984.84</v>
      </c>
    </row>
    <row r="186" spans="1:13" s="2" customFormat="1" ht="72.75" customHeight="1" x14ac:dyDescent="0.35">
      <c r="A186" s="11">
        <v>177</v>
      </c>
      <c r="B186" s="12" t="s">
        <v>249</v>
      </c>
      <c r="C186" s="13" t="s">
        <v>22</v>
      </c>
      <c r="D186" s="12" t="s">
        <v>240</v>
      </c>
      <c r="E186" s="12" t="s">
        <v>185</v>
      </c>
      <c r="F186" s="12" t="s">
        <v>95</v>
      </c>
      <c r="G186" s="14">
        <v>17600</v>
      </c>
      <c r="H186" s="14">
        <v>505.12</v>
      </c>
      <c r="I186" s="14">
        <v>535.04</v>
      </c>
      <c r="J186" s="14">
        <v>0</v>
      </c>
      <c r="K186" s="14">
        <f>+G186-SUM(H186:J186)-M186</f>
        <v>3575</v>
      </c>
      <c r="L186" s="14">
        <v>4615.16</v>
      </c>
      <c r="M186" s="14">
        <v>12984.84</v>
      </c>
    </row>
    <row r="187" spans="1:13" s="2" customFormat="1" ht="72.75" customHeight="1" x14ac:dyDescent="0.35">
      <c r="A187" s="11">
        <v>178</v>
      </c>
      <c r="B187" s="12" t="s">
        <v>250</v>
      </c>
      <c r="C187" s="13" t="s">
        <v>22</v>
      </c>
      <c r="D187" s="12" t="s">
        <v>240</v>
      </c>
      <c r="E187" s="12" t="s">
        <v>185</v>
      </c>
      <c r="F187" s="12" t="s">
        <v>95</v>
      </c>
      <c r="G187" s="14">
        <v>17600</v>
      </c>
      <c r="H187" s="14">
        <v>505.12</v>
      </c>
      <c r="I187" s="14">
        <v>535.04</v>
      </c>
      <c r="J187" s="14">
        <v>0</v>
      </c>
      <c r="K187" s="14">
        <f>+G187-SUM(H187:J187)-M187</f>
        <v>4786.6200000000008</v>
      </c>
      <c r="L187" s="14">
        <v>5826.78</v>
      </c>
      <c r="M187" s="14">
        <v>11773.22</v>
      </c>
    </row>
    <row r="188" spans="1:13" s="2" customFormat="1" ht="72.75" customHeight="1" x14ac:dyDescent="0.35">
      <c r="A188" s="11">
        <v>179</v>
      </c>
      <c r="B188" s="12" t="s">
        <v>251</v>
      </c>
      <c r="C188" s="13" t="s">
        <v>22</v>
      </c>
      <c r="D188" s="12" t="s">
        <v>240</v>
      </c>
      <c r="E188" s="12" t="s">
        <v>185</v>
      </c>
      <c r="F188" s="12" t="s">
        <v>35</v>
      </c>
      <c r="G188" s="14">
        <v>22000</v>
      </c>
      <c r="H188" s="14">
        <v>631.4</v>
      </c>
      <c r="I188" s="14">
        <v>668.8</v>
      </c>
      <c r="J188" s="14">
        <v>0</v>
      </c>
      <c r="K188" s="14">
        <f>+G188-SUM(H188:J188)-M188</f>
        <v>3788.75</v>
      </c>
      <c r="L188" s="14">
        <v>5088.95</v>
      </c>
      <c r="M188" s="14">
        <v>16911.05</v>
      </c>
    </row>
    <row r="189" spans="1:13" s="2" customFormat="1" ht="72.75" customHeight="1" x14ac:dyDescent="0.35">
      <c r="A189" s="11">
        <v>180</v>
      </c>
      <c r="B189" s="12" t="s">
        <v>252</v>
      </c>
      <c r="C189" s="13" t="s">
        <v>22</v>
      </c>
      <c r="D189" s="12" t="s">
        <v>240</v>
      </c>
      <c r="E189" s="12" t="s">
        <v>106</v>
      </c>
      <c r="F189" s="12" t="s">
        <v>95</v>
      </c>
      <c r="G189" s="14">
        <v>18000</v>
      </c>
      <c r="H189" s="14">
        <v>516.6</v>
      </c>
      <c r="I189" s="14">
        <v>547.20000000000005</v>
      </c>
      <c r="J189" s="14">
        <v>0</v>
      </c>
      <c r="K189" s="14">
        <f>+G189-SUM(H189:J189)-M189</f>
        <v>6785.85</v>
      </c>
      <c r="L189" s="14">
        <v>7849.65</v>
      </c>
      <c r="M189" s="14">
        <v>10150.35</v>
      </c>
    </row>
    <row r="190" spans="1:13" s="2" customFormat="1" ht="72.75" customHeight="1" x14ac:dyDescent="0.35">
      <c r="A190" s="11">
        <v>181</v>
      </c>
      <c r="B190" s="12" t="s">
        <v>254</v>
      </c>
      <c r="C190" s="13" t="s">
        <v>22</v>
      </c>
      <c r="D190" s="12" t="s">
        <v>240</v>
      </c>
      <c r="E190" s="12" t="s">
        <v>185</v>
      </c>
      <c r="F190" s="12" t="s">
        <v>35</v>
      </c>
      <c r="G190" s="14">
        <v>17600</v>
      </c>
      <c r="H190" s="14">
        <v>505.12</v>
      </c>
      <c r="I190" s="14">
        <v>535.04</v>
      </c>
      <c r="J190" s="14">
        <v>0</v>
      </c>
      <c r="K190" s="14">
        <f>+G190-SUM(H190:J190)-M190</f>
        <v>7636.7100000000009</v>
      </c>
      <c r="L190" s="14">
        <v>8676.8700000000008</v>
      </c>
      <c r="M190" s="14">
        <v>8923.1299999999992</v>
      </c>
    </row>
    <row r="191" spans="1:13" s="2" customFormat="1" ht="72.75" customHeight="1" x14ac:dyDescent="0.35">
      <c r="A191" s="11">
        <v>182</v>
      </c>
      <c r="B191" s="12" t="s">
        <v>255</v>
      </c>
      <c r="C191" s="13" t="s">
        <v>22</v>
      </c>
      <c r="D191" s="12" t="s">
        <v>240</v>
      </c>
      <c r="E191" s="12" t="s">
        <v>185</v>
      </c>
      <c r="F191" s="12" t="s">
        <v>95</v>
      </c>
      <c r="G191" s="14">
        <v>18000</v>
      </c>
      <c r="H191" s="14">
        <v>516.6</v>
      </c>
      <c r="I191" s="14">
        <v>547.20000000000005</v>
      </c>
      <c r="J191" s="14">
        <v>0</v>
      </c>
      <c r="K191" s="14">
        <f>+G191-SUM(H191:J191)-M191</f>
        <v>3296.2200000000012</v>
      </c>
      <c r="L191" s="14">
        <v>4360.0200000000004</v>
      </c>
      <c r="M191" s="14">
        <v>13639.98</v>
      </c>
    </row>
    <row r="192" spans="1:13" s="2" customFormat="1" ht="72.75" customHeight="1" x14ac:dyDescent="0.35">
      <c r="A192" s="11">
        <v>183</v>
      </c>
      <c r="B192" s="12" t="s">
        <v>256</v>
      </c>
      <c r="C192" s="13" t="s">
        <v>22</v>
      </c>
      <c r="D192" s="12" t="s">
        <v>240</v>
      </c>
      <c r="E192" s="12" t="s">
        <v>106</v>
      </c>
      <c r="F192" s="12" t="s">
        <v>95</v>
      </c>
      <c r="G192" s="14">
        <v>17600</v>
      </c>
      <c r="H192" s="14">
        <v>505.12</v>
      </c>
      <c r="I192" s="14">
        <v>535.04</v>
      </c>
      <c r="J192" s="14">
        <v>0</v>
      </c>
      <c r="K192" s="14">
        <f>+G192-SUM(H192:J192)-M192</f>
        <v>4520.51</v>
      </c>
      <c r="L192" s="14">
        <v>5560.67</v>
      </c>
      <c r="M192" s="14">
        <v>12039.33</v>
      </c>
    </row>
    <row r="193" spans="1:13" s="2" customFormat="1" ht="72.75" customHeight="1" x14ac:dyDescent="0.35">
      <c r="A193" s="11">
        <v>184</v>
      </c>
      <c r="B193" s="12" t="s">
        <v>257</v>
      </c>
      <c r="C193" s="13" t="s">
        <v>22</v>
      </c>
      <c r="D193" s="12" t="s">
        <v>240</v>
      </c>
      <c r="E193" s="12" t="s">
        <v>185</v>
      </c>
      <c r="F193" s="12" t="s">
        <v>95</v>
      </c>
      <c r="G193" s="14">
        <v>17600</v>
      </c>
      <c r="H193" s="14">
        <v>505.12</v>
      </c>
      <c r="I193" s="14">
        <v>535.04</v>
      </c>
      <c r="J193" s="14">
        <v>0</v>
      </c>
      <c r="K193" s="14">
        <f>+G193-SUM(H193:J193)-M193</f>
        <v>5830.25</v>
      </c>
      <c r="L193" s="14">
        <v>6870.41</v>
      </c>
      <c r="M193" s="14">
        <v>10729.59</v>
      </c>
    </row>
    <row r="194" spans="1:13" s="2" customFormat="1" ht="72.75" customHeight="1" x14ac:dyDescent="0.35">
      <c r="A194" s="11">
        <v>185</v>
      </c>
      <c r="B194" s="12" t="s">
        <v>258</v>
      </c>
      <c r="C194" s="13" t="s">
        <v>22</v>
      </c>
      <c r="D194" s="12" t="s">
        <v>240</v>
      </c>
      <c r="E194" s="12" t="s">
        <v>185</v>
      </c>
      <c r="F194" s="12" t="s">
        <v>95</v>
      </c>
      <c r="G194" s="14">
        <v>17600</v>
      </c>
      <c r="H194" s="14">
        <v>505.12</v>
      </c>
      <c r="I194" s="14">
        <v>535.04</v>
      </c>
      <c r="J194" s="14">
        <v>0</v>
      </c>
      <c r="K194" s="14">
        <f>+G194-SUM(H194:J194)-M194</f>
        <v>5748.09</v>
      </c>
      <c r="L194" s="14">
        <v>6788.25</v>
      </c>
      <c r="M194" s="14">
        <v>10811.75</v>
      </c>
    </row>
    <row r="195" spans="1:13" s="2" customFormat="1" ht="72.75" customHeight="1" x14ac:dyDescent="0.35">
      <c r="A195" s="11">
        <v>186</v>
      </c>
      <c r="B195" s="12" t="s">
        <v>259</v>
      </c>
      <c r="C195" s="13" t="s">
        <v>22</v>
      </c>
      <c r="D195" s="12" t="s">
        <v>240</v>
      </c>
      <c r="E195" s="12" t="s">
        <v>148</v>
      </c>
      <c r="F195" s="12" t="s">
        <v>95</v>
      </c>
      <c r="G195" s="14">
        <v>17600</v>
      </c>
      <c r="H195" s="14">
        <v>505.12</v>
      </c>
      <c r="I195" s="14">
        <v>535.04</v>
      </c>
      <c r="J195" s="14">
        <v>0</v>
      </c>
      <c r="K195" s="14">
        <f>+G195-SUM(H195:J195)-M195</f>
        <v>25</v>
      </c>
      <c r="L195" s="14">
        <v>1065.1600000000001</v>
      </c>
      <c r="M195" s="14">
        <v>16534.84</v>
      </c>
    </row>
    <row r="196" spans="1:13" s="2" customFormat="1" ht="72.75" customHeight="1" x14ac:dyDescent="0.35">
      <c r="A196" s="11">
        <v>187</v>
      </c>
      <c r="B196" s="12" t="s">
        <v>260</v>
      </c>
      <c r="C196" s="13" t="s">
        <v>22</v>
      </c>
      <c r="D196" s="12" t="s">
        <v>240</v>
      </c>
      <c r="E196" s="12" t="s">
        <v>185</v>
      </c>
      <c r="F196" s="12" t="s">
        <v>95</v>
      </c>
      <c r="G196" s="14">
        <v>18000</v>
      </c>
      <c r="H196" s="14">
        <v>516.6</v>
      </c>
      <c r="I196" s="14">
        <v>547.20000000000005</v>
      </c>
      <c r="J196" s="14">
        <v>0</v>
      </c>
      <c r="K196" s="14">
        <f>+G196-SUM(H196:J196)-M196</f>
        <v>12068.34</v>
      </c>
      <c r="L196" s="14">
        <v>13132.14</v>
      </c>
      <c r="M196" s="14">
        <v>4867.8599999999997</v>
      </c>
    </row>
    <row r="197" spans="1:13" s="2" customFormat="1" ht="72.75" customHeight="1" x14ac:dyDescent="0.35">
      <c r="A197" s="11">
        <v>188</v>
      </c>
      <c r="B197" s="12" t="s">
        <v>261</v>
      </c>
      <c r="C197" s="13" t="s">
        <v>22</v>
      </c>
      <c r="D197" s="12" t="s">
        <v>240</v>
      </c>
      <c r="E197" s="12" t="s">
        <v>185</v>
      </c>
      <c r="F197" s="12" t="s">
        <v>35</v>
      </c>
      <c r="G197" s="14">
        <v>17600</v>
      </c>
      <c r="H197" s="14">
        <v>505.12</v>
      </c>
      <c r="I197" s="14">
        <v>535.04</v>
      </c>
      <c r="J197" s="14">
        <v>0</v>
      </c>
      <c r="K197" s="14">
        <f>+G197-SUM(H197:J197)-M197</f>
        <v>5243.68</v>
      </c>
      <c r="L197" s="14">
        <v>6283.84</v>
      </c>
      <c r="M197" s="14">
        <v>11316.16</v>
      </c>
    </row>
    <row r="198" spans="1:13" s="2" customFormat="1" ht="72.75" customHeight="1" x14ac:dyDescent="0.35">
      <c r="A198" s="11">
        <v>189</v>
      </c>
      <c r="B198" s="12" t="s">
        <v>262</v>
      </c>
      <c r="C198" s="13" t="s">
        <v>22</v>
      </c>
      <c r="D198" s="12" t="s">
        <v>240</v>
      </c>
      <c r="E198" s="12" t="s">
        <v>185</v>
      </c>
      <c r="F198" s="12" t="s">
        <v>95</v>
      </c>
      <c r="G198" s="14">
        <v>17600</v>
      </c>
      <c r="H198" s="14">
        <v>505.12</v>
      </c>
      <c r="I198" s="14">
        <v>535.04</v>
      </c>
      <c r="J198" s="14">
        <v>0</v>
      </c>
      <c r="K198" s="14">
        <f>+G198-SUM(H198:J198)-M198</f>
        <v>9929.2200000000012</v>
      </c>
      <c r="L198" s="14">
        <v>10969.38</v>
      </c>
      <c r="M198" s="14">
        <v>6630.62</v>
      </c>
    </row>
    <row r="199" spans="1:13" s="2" customFormat="1" ht="72.75" customHeight="1" x14ac:dyDescent="0.35">
      <c r="A199" s="11">
        <v>190</v>
      </c>
      <c r="B199" s="12" t="s">
        <v>632</v>
      </c>
      <c r="C199" s="13" t="s">
        <v>22</v>
      </c>
      <c r="D199" s="12" t="s">
        <v>240</v>
      </c>
      <c r="E199" s="12" t="s">
        <v>185</v>
      </c>
      <c r="F199" s="12" t="s">
        <v>630</v>
      </c>
      <c r="G199" s="14">
        <v>17600</v>
      </c>
      <c r="H199" s="14">
        <v>505.12</v>
      </c>
      <c r="I199" s="14">
        <v>535.04</v>
      </c>
      <c r="J199" s="14">
        <v>0</v>
      </c>
      <c r="K199" s="14">
        <f>+G199-SUM(H199:J199)-M199</f>
        <v>5605.4600000000009</v>
      </c>
      <c r="L199" s="14">
        <v>6645.62</v>
      </c>
      <c r="M199" s="14">
        <v>10954.38</v>
      </c>
    </row>
    <row r="200" spans="1:13" s="2" customFormat="1" ht="72.75" customHeight="1" x14ac:dyDescent="0.35">
      <c r="A200" s="11">
        <v>191</v>
      </c>
      <c r="B200" s="12" t="s">
        <v>263</v>
      </c>
      <c r="C200" s="13" t="s">
        <v>22</v>
      </c>
      <c r="D200" s="12" t="s">
        <v>240</v>
      </c>
      <c r="E200" s="12" t="s">
        <v>185</v>
      </c>
      <c r="F200" s="12" t="s">
        <v>95</v>
      </c>
      <c r="G200" s="14">
        <v>17600</v>
      </c>
      <c r="H200" s="14">
        <v>505.12</v>
      </c>
      <c r="I200" s="14">
        <v>535.04</v>
      </c>
      <c r="J200" s="14">
        <v>0</v>
      </c>
      <c r="K200" s="14">
        <f>+G200-SUM(H200:J200)-M200</f>
        <v>4227.4500000000007</v>
      </c>
      <c r="L200" s="14">
        <v>5267.61</v>
      </c>
      <c r="M200" s="14">
        <v>12332.39</v>
      </c>
    </row>
    <row r="201" spans="1:13" s="2" customFormat="1" ht="72.75" customHeight="1" x14ac:dyDescent="0.35">
      <c r="A201" s="11">
        <v>192</v>
      </c>
      <c r="B201" s="12" t="s">
        <v>264</v>
      </c>
      <c r="C201" s="13" t="s">
        <v>22</v>
      </c>
      <c r="D201" s="12" t="s">
        <v>240</v>
      </c>
      <c r="E201" s="12" t="s">
        <v>185</v>
      </c>
      <c r="F201" s="12" t="s">
        <v>35</v>
      </c>
      <c r="G201" s="14">
        <v>17600</v>
      </c>
      <c r="H201" s="14">
        <v>505.12</v>
      </c>
      <c r="I201" s="14">
        <v>535.04</v>
      </c>
      <c r="J201" s="14">
        <v>0</v>
      </c>
      <c r="K201" s="14">
        <f>+G201-SUM(H201:J201)-M201</f>
        <v>1775</v>
      </c>
      <c r="L201" s="14">
        <v>2815.16</v>
      </c>
      <c r="M201" s="14">
        <v>14784.84</v>
      </c>
    </row>
    <row r="202" spans="1:13" s="2" customFormat="1" ht="72.75" customHeight="1" x14ac:dyDescent="0.35">
      <c r="A202" s="11">
        <v>193</v>
      </c>
      <c r="B202" s="12" t="s">
        <v>265</v>
      </c>
      <c r="C202" s="13" t="s">
        <v>22</v>
      </c>
      <c r="D202" s="12" t="s">
        <v>240</v>
      </c>
      <c r="E202" s="12" t="s">
        <v>185</v>
      </c>
      <c r="F202" s="12" t="s">
        <v>95</v>
      </c>
      <c r="G202" s="14">
        <v>17600</v>
      </c>
      <c r="H202" s="14">
        <v>505.12</v>
      </c>
      <c r="I202" s="14">
        <v>535.04</v>
      </c>
      <c r="J202" s="14">
        <v>0</v>
      </c>
      <c r="K202" s="14">
        <f>+G202-SUM(H202:J202)-M202</f>
        <v>6542.35</v>
      </c>
      <c r="L202" s="14">
        <v>7582.51</v>
      </c>
      <c r="M202" s="14">
        <v>10017.49</v>
      </c>
    </row>
    <row r="203" spans="1:13" s="2" customFormat="1" ht="72.75" customHeight="1" x14ac:dyDescent="0.35">
      <c r="A203" s="11">
        <v>194</v>
      </c>
      <c r="B203" s="12" t="s">
        <v>266</v>
      </c>
      <c r="C203" s="13" t="s">
        <v>22</v>
      </c>
      <c r="D203" s="12" t="s">
        <v>240</v>
      </c>
      <c r="E203" s="12" t="s">
        <v>185</v>
      </c>
      <c r="F203" s="12" t="s">
        <v>95</v>
      </c>
      <c r="G203" s="14">
        <v>18000</v>
      </c>
      <c r="H203" s="14">
        <v>516.6</v>
      </c>
      <c r="I203" s="14">
        <v>547.20000000000005</v>
      </c>
      <c r="J203" s="14">
        <v>0</v>
      </c>
      <c r="K203" s="14">
        <f>+G203-SUM(H203:J203)-M203</f>
        <v>2075</v>
      </c>
      <c r="L203" s="14">
        <v>3138.8</v>
      </c>
      <c r="M203" s="14">
        <v>14861.2</v>
      </c>
    </row>
    <row r="204" spans="1:13" s="2" customFormat="1" ht="72.75" customHeight="1" x14ac:dyDescent="0.35">
      <c r="A204" s="11">
        <v>195</v>
      </c>
      <c r="B204" s="12" t="s">
        <v>267</v>
      </c>
      <c r="C204" s="13" t="s">
        <v>22</v>
      </c>
      <c r="D204" s="12" t="s">
        <v>240</v>
      </c>
      <c r="E204" s="12" t="s">
        <v>185</v>
      </c>
      <c r="F204" s="12" t="s">
        <v>95</v>
      </c>
      <c r="G204" s="14">
        <v>17000</v>
      </c>
      <c r="H204" s="14">
        <v>487.9</v>
      </c>
      <c r="I204" s="14">
        <v>516.79999999999995</v>
      </c>
      <c r="J204" s="14">
        <v>0</v>
      </c>
      <c r="K204" s="14">
        <f>+G204-SUM(H204:J204)-M204</f>
        <v>980</v>
      </c>
      <c r="L204" s="14">
        <v>1984.7</v>
      </c>
      <c r="M204" s="14">
        <v>15015.3</v>
      </c>
    </row>
    <row r="205" spans="1:13" s="2" customFormat="1" ht="72.75" customHeight="1" x14ac:dyDescent="0.35">
      <c r="A205" s="11">
        <v>196</v>
      </c>
      <c r="B205" s="12" t="s">
        <v>676</v>
      </c>
      <c r="C205" s="13" t="s">
        <v>22</v>
      </c>
      <c r="D205" s="12" t="s">
        <v>240</v>
      </c>
      <c r="E205" s="12" t="s">
        <v>148</v>
      </c>
      <c r="F205" s="12" t="s">
        <v>95</v>
      </c>
      <c r="G205" s="14">
        <v>17600</v>
      </c>
      <c r="H205" s="14">
        <v>505.12</v>
      </c>
      <c r="I205" s="14">
        <v>535.04</v>
      </c>
      <c r="J205" s="14">
        <v>0</v>
      </c>
      <c r="K205" s="14">
        <f>+G205-SUM(H205:J205)-M205</f>
        <v>1125</v>
      </c>
      <c r="L205" s="14">
        <v>2165.16</v>
      </c>
      <c r="M205" s="14">
        <v>15434.84</v>
      </c>
    </row>
    <row r="206" spans="1:13" s="2" customFormat="1" ht="72.75" customHeight="1" x14ac:dyDescent="0.35">
      <c r="A206" s="11">
        <v>197</v>
      </c>
      <c r="B206" s="12" t="s">
        <v>268</v>
      </c>
      <c r="C206" s="13" t="s">
        <v>22</v>
      </c>
      <c r="D206" s="12" t="s">
        <v>240</v>
      </c>
      <c r="E206" s="12" t="s">
        <v>106</v>
      </c>
      <c r="F206" s="12" t="s">
        <v>95</v>
      </c>
      <c r="G206" s="14">
        <v>17600</v>
      </c>
      <c r="H206" s="14">
        <v>505.12</v>
      </c>
      <c r="I206" s="14">
        <v>535.04</v>
      </c>
      <c r="J206" s="14">
        <v>0</v>
      </c>
      <c r="K206" s="14">
        <f>+G206-SUM(H206:J206)-M206</f>
        <v>25</v>
      </c>
      <c r="L206" s="14">
        <v>1065.1600000000001</v>
      </c>
      <c r="M206" s="14">
        <v>16534.84</v>
      </c>
    </row>
    <row r="207" spans="1:13" s="2" customFormat="1" ht="72.75" customHeight="1" x14ac:dyDescent="0.35">
      <c r="A207" s="11">
        <v>198</v>
      </c>
      <c r="B207" s="12" t="s">
        <v>269</v>
      </c>
      <c r="C207" s="13" t="s">
        <v>22</v>
      </c>
      <c r="D207" s="12" t="s">
        <v>240</v>
      </c>
      <c r="E207" s="12" t="s">
        <v>185</v>
      </c>
      <c r="F207" s="12" t="s">
        <v>95</v>
      </c>
      <c r="G207" s="14">
        <v>17600</v>
      </c>
      <c r="H207" s="14">
        <v>505.12</v>
      </c>
      <c r="I207" s="14">
        <v>535.04</v>
      </c>
      <c r="J207" s="14">
        <v>0</v>
      </c>
      <c r="K207" s="14">
        <f>+G207-SUM(H207:J207)-M207</f>
        <v>2658.7299999999996</v>
      </c>
      <c r="L207" s="14">
        <v>3698.89</v>
      </c>
      <c r="M207" s="14">
        <v>13901.11</v>
      </c>
    </row>
    <row r="208" spans="1:13" s="2" customFormat="1" ht="72.75" customHeight="1" x14ac:dyDescent="0.35">
      <c r="A208" s="11">
        <v>199</v>
      </c>
      <c r="B208" s="12" t="s">
        <v>271</v>
      </c>
      <c r="C208" s="13" t="s">
        <v>22</v>
      </c>
      <c r="D208" s="12" t="s">
        <v>240</v>
      </c>
      <c r="E208" s="12" t="s">
        <v>185</v>
      </c>
      <c r="F208" s="12" t="s">
        <v>95</v>
      </c>
      <c r="G208" s="14">
        <v>18000</v>
      </c>
      <c r="H208" s="14">
        <v>516.6</v>
      </c>
      <c r="I208" s="14">
        <v>547.20000000000005</v>
      </c>
      <c r="J208" s="14">
        <v>0</v>
      </c>
      <c r="K208" s="14">
        <f>+G208-SUM(H208:J208)-M208</f>
        <v>1575</v>
      </c>
      <c r="L208" s="14">
        <v>2638.8</v>
      </c>
      <c r="M208" s="14">
        <v>15361.2</v>
      </c>
    </row>
    <row r="209" spans="1:13" s="2" customFormat="1" ht="72.75" customHeight="1" x14ac:dyDescent="0.35">
      <c r="A209" s="11">
        <v>200</v>
      </c>
      <c r="B209" s="12" t="s">
        <v>690</v>
      </c>
      <c r="C209" s="13" t="s">
        <v>22</v>
      </c>
      <c r="D209" s="12" t="s">
        <v>240</v>
      </c>
      <c r="E209" s="12" t="s">
        <v>185</v>
      </c>
      <c r="F209" s="12" t="s">
        <v>630</v>
      </c>
      <c r="G209" s="14">
        <v>17600</v>
      </c>
      <c r="H209" s="14">
        <v>505.12</v>
      </c>
      <c r="I209" s="14">
        <v>535.04</v>
      </c>
      <c r="J209" s="14">
        <v>0</v>
      </c>
      <c r="K209" s="14">
        <f>+G209-SUM(H209:J209)-M209</f>
        <v>25</v>
      </c>
      <c r="L209" s="14">
        <v>1065.1600000000001</v>
      </c>
      <c r="M209" s="14">
        <v>16534.84</v>
      </c>
    </row>
    <row r="210" spans="1:13" s="2" customFormat="1" ht="72.75" customHeight="1" x14ac:dyDescent="0.35">
      <c r="A210" s="11">
        <v>201</v>
      </c>
      <c r="B210" s="12" t="s">
        <v>273</v>
      </c>
      <c r="C210" s="13" t="s">
        <v>14</v>
      </c>
      <c r="D210" s="12" t="s">
        <v>240</v>
      </c>
      <c r="E210" s="12" t="s">
        <v>106</v>
      </c>
      <c r="F210" s="12" t="s">
        <v>95</v>
      </c>
      <c r="G210" s="14">
        <v>16000</v>
      </c>
      <c r="H210" s="14">
        <v>459.2</v>
      </c>
      <c r="I210" s="14">
        <v>486.4</v>
      </c>
      <c r="J210" s="14">
        <v>0</v>
      </c>
      <c r="K210" s="14">
        <f>+G210-SUM(H210:J210)-M210</f>
        <v>5701.51</v>
      </c>
      <c r="L210" s="14">
        <v>6647.11</v>
      </c>
      <c r="M210" s="14">
        <v>9352.89</v>
      </c>
    </row>
    <row r="211" spans="1:13" s="2" customFormat="1" ht="72.75" customHeight="1" x14ac:dyDescent="0.35">
      <c r="A211" s="11">
        <v>202</v>
      </c>
      <c r="B211" s="12" t="s">
        <v>277</v>
      </c>
      <c r="C211" s="13" t="s">
        <v>685</v>
      </c>
      <c r="D211" s="12" t="s">
        <v>240</v>
      </c>
      <c r="E211" s="12" t="s">
        <v>185</v>
      </c>
      <c r="F211" s="12" t="s">
        <v>95</v>
      </c>
      <c r="G211" s="14">
        <v>18000</v>
      </c>
      <c r="H211" s="14">
        <v>516.6</v>
      </c>
      <c r="I211" s="14">
        <v>547.20000000000005</v>
      </c>
      <c r="J211" s="14">
        <v>0</v>
      </c>
      <c r="K211" s="14">
        <f>+G211-SUM(H211:J211)-M211</f>
        <v>8899.32</v>
      </c>
      <c r="L211" s="14">
        <v>9963.1200000000008</v>
      </c>
      <c r="M211" s="14">
        <v>8036.88</v>
      </c>
    </row>
    <row r="212" spans="1:13" s="2" customFormat="1" ht="72.75" customHeight="1" x14ac:dyDescent="0.35">
      <c r="A212" s="11">
        <v>203</v>
      </c>
      <c r="B212" s="12" t="s">
        <v>274</v>
      </c>
      <c r="C212" s="13" t="s">
        <v>14</v>
      </c>
      <c r="D212" s="12" t="s">
        <v>240</v>
      </c>
      <c r="E212" s="12" t="s">
        <v>106</v>
      </c>
      <c r="F212" s="12" t="s">
        <v>95</v>
      </c>
      <c r="G212" s="14">
        <v>16000</v>
      </c>
      <c r="H212" s="14">
        <v>459.2</v>
      </c>
      <c r="I212" s="14">
        <v>486.4</v>
      </c>
      <c r="J212" s="14">
        <v>0</v>
      </c>
      <c r="K212" s="14">
        <f>+G212-SUM(H212:J212)-M212</f>
        <v>25</v>
      </c>
      <c r="L212" s="14">
        <v>970.6</v>
      </c>
      <c r="M212" s="14">
        <v>15029.4</v>
      </c>
    </row>
    <row r="213" spans="1:13" s="2" customFormat="1" ht="72.75" customHeight="1" x14ac:dyDescent="0.35">
      <c r="A213" s="11">
        <v>204</v>
      </c>
      <c r="B213" s="12" t="s">
        <v>275</v>
      </c>
      <c r="C213" s="13" t="s">
        <v>14</v>
      </c>
      <c r="D213" s="12" t="s">
        <v>240</v>
      </c>
      <c r="E213" s="12" t="s">
        <v>185</v>
      </c>
      <c r="F213" s="12" t="s">
        <v>95</v>
      </c>
      <c r="G213" s="14">
        <v>17600</v>
      </c>
      <c r="H213" s="14">
        <v>505.12</v>
      </c>
      <c r="I213" s="14">
        <v>535.04</v>
      </c>
      <c r="J213" s="14">
        <v>0</v>
      </c>
      <c r="K213" s="14">
        <f>+G213-SUM(H213:J213)-M213</f>
        <v>16174.42</v>
      </c>
      <c r="L213" s="14">
        <v>17214.580000000002</v>
      </c>
      <c r="M213" s="14">
        <v>385.42</v>
      </c>
    </row>
    <row r="214" spans="1:13" s="2" customFormat="1" ht="72.75" customHeight="1" x14ac:dyDescent="0.35">
      <c r="A214" s="11">
        <v>205</v>
      </c>
      <c r="B214" s="12" t="s">
        <v>652</v>
      </c>
      <c r="C214" s="13" t="s">
        <v>14</v>
      </c>
      <c r="D214" s="12" t="s">
        <v>240</v>
      </c>
      <c r="E214" s="12" t="s">
        <v>185</v>
      </c>
      <c r="F214" s="12" t="s">
        <v>95</v>
      </c>
      <c r="G214" s="14">
        <v>17600</v>
      </c>
      <c r="H214" s="14">
        <v>505.12</v>
      </c>
      <c r="I214" s="14">
        <v>535.04</v>
      </c>
      <c r="J214" s="14">
        <v>0</v>
      </c>
      <c r="K214" s="14">
        <f>+G214-SUM(H214:J214)-M214</f>
        <v>3175</v>
      </c>
      <c r="L214" s="14">
        <v>4215.16</v>
      </c>
      <c r="M214" s="14">
        <v>13384.84</v>
      </c>
    </row>
    <row r="215" spans="1:13" s="2" customFormat="1" ht="72.75" customHeight="1" x14ac:dyDescent="0.35">
      <c r="A215" s="11">
        <v>206</v>
      </c>
      <c r="B215" s="12" t="s">
        <v>276</v>
      </c>
      <c r="C215" s="13" t="s">
        <v>14</v>
      </c>
      <c r="D215" s="12" t="s">
        <v>240</v>
      </c>
      <c r="E215" s="12" t="s">
        <v>185</v>
      </c>
      <c r="F215" s="12" t="s">
        <v>95</v>
      </c>
      <c r="G215" s="14">
        <v>16000</v>
      </c>
      <c r="H215" s="14">
        <v>459.2</v>
      </c>
      <c r="I215" s="14">
        <v>486.4</v>
      </c>
      <c r="J215" s="14">
        <v>0</v>
      </c>
      <c r="K215" s="14">
        <f>+G215-SUM(H215:J215)-M215</f>
        <v>7888.6299999999992</v>
      </c>
      <c r="L215" s="14">
        <v>8834.23</v>
      </c>
      <c r="M215" s="14">
        <v>7165.77</v>
      </c>
    </row>
    <row r="216" spans="1:13" s="2" customFormat="1" ht="72.75" customHeight="1" x14ac:dyDescent="0.35">
      <c r="A216" s="11">
        <v>207</v>
      </c>
      <c r="B216" s="12" t="s">
        <v>278</v>
      </c>
      <c r="C216" s="13" t="s">
        <v>22</v>
      </c>
      <c r="D216" s="12" t="s">
        <v>279</v>
      </c>
      <c r="E216" s="12" t="s">
        <v>154</v>
      </c>
      <c r="F216" s="12" t="s">
        <v>35</v>
      </c>
      <c r="G216" s="14">
        <v>60000</v>
      </c>
      <c r="H216" s="14">
        <v>1722</v>
      </c>
      <c r="I216" s="14">
        <v>1824</v>
      </c>
      <c r="J216" s="14">
        <v>3486.68</v>
      </c>
      <c r="K216" s="14">
        <f>+G216-SUM(H216:J216)-M216</f>
        <v>21761.27</v>
      </c>
      <c r="L216" s="14">
        <v>28793.95</v>
      </c>
      <c r="M216" s="14">
        <v>31206.05</v>
      </c>
    </row>
    <row r="217" spans="1:13" s="2" customFormat="1" ht="72.75" customHeight="1" x14ac:dyDescent="0.35">
      <c r="A217" s="11">
        <v>208</v>
      </c>
      <c r="B217" s="12" t="s">
        <v>280</v>
      </c>
      <c r="C217" s="13" t="s">
        <v>22</v>
      </c>
      <c r="D217" s="12" t="s">
        <v>279</v>
      </c>
      <c r="E217" s="12" t="s">
        <v>50</v>
      </c>
      <c r="F217" s="12" t="s">
        <v>35</v>
      </c>
      <c r="G217" s="14">
        <v>62500</v>
      </c>
      <c r="H217" s="14">
        <v>1793.75</v>
      </c>
      <c r="I217" s="14">
        <v>1900</v>
      </c>
      <c r="J217" s="14">
        <v>3654.64</v>
      </c>
      <c r="K217" s="14">
        <f>+G217-SUM(H217:J217)-M217</f>
        <v>1537.4499999999971</v>
      </c>
      <c r="L217" s="14">
        <v>8885.84</v>
      </c>
      <c r="M217" s="14">
        <v>53614.16</v>
      </c>
    </row>
    <row r="218" spans="1:13" s="2" customFormat="1" ht="72.75" customHeight="1" x14ac:dyDescent="0.35">
      <c r="A218" s="11">
        <v>209</v>
      </c>
      <c r="B218" s="12" t="s">
        <v>284</v>
      </c>
      <c r="C218" s="13" t="s">
        <v>22</v>
      </c>
      <c r="D218" s="12" t="s">
        <v>282</v>
      </c>
      <c r="E218" s="12" t="s">
        <v>79</v>
      </c>
      <c r="F218" s="12" t="s">
        <v>35</v>
      </c>
      <c r="G218" s="14">
        <v>70000</v>
      </c>
      <c r="H218" s="14">
        <v>2009</v>
      </c>
      <c r="I218" s="14">
        <v>2128</v>
      </c>
      <c r="J218" s="14">
        <v>4763.5</v>
      </c>
      <c r="K218" s="14">
        <f>+G218-SUM(H218:J218)-M218</f>
        <v>21937.440000000002</v>
      </c>
      <c r="L218" s="14">
        <v>30837.94</v>
      </c>
      <c r="M218" s="14">
        <v>39162.06</v>
      </c>
    </row>
    <row r="219" spans="1:13" s="2" customFormat="1" ht="72.75" customHeight="1" x14ac:dyDescent="0.35">
      <c r="A219" s="11">
        <v>210</v>
      </c>
      <c r="B219" s="12" t="s">
        <v>289</v>
      </c>
      <c r="C219" s="13" t="s">
        <v>22</v>
      </c>
      <c r="D219" s="12" t="s">
        <v>282</v>
      </c>
      <c r="E219" s="12" t="s">
        <v>31</v>
      </c>
      <c r="F219" s="12" t="s">
        <v>39</v>
      </c>
      <c r="G219" s="14">
        <v>70000</v>
      </c>
      <c r="H219" s="14">
        <v>2009</v>
      </c>
      <c r="I219" s="14">
        <v>2128</v>
      </c>
      <c r="J219" s="14">
        <v>4763.5</v>
      </c>
      <c r="K219" s="14">
        <f>+G219-SUM(H219:J219)-M219</f>
        <v>28099.9</v>
      </c>
      <c r="L219" s="14">
        <v>37000.400000000001</v>
      </c>
      <c r="M219" s="14">
        <v>32999.599999999999</v>
      </c>
    </row>
    <row r="220" spans="1:13" s="2" customFormat="1" ht="72.75" customHeight="1" x14ac:dyDescent="0.35">
      <c r="A220" s="11">
        <v>211</v>
      </c>
      <c r="B220" s="12" t="s">
        <v>281</v>
      </c>
      <c r="C220" s="13" t="s">
        <v>22</v>
      </c>
      <c r="D220" s="12" t="s">
        <v>282</v>
      </c>
      <c r="E220" s="12" t="s">
        <v>23</v>
      </c>
      <c r="F220" s="12" t="s">
        <v>39</v>
      </c>
      <c r="G220" s="14">
        <v>70000</v>
      </c>
      <c r="H220" s="14">
        <v>2009</v>
      </c>
      <c r="I220" s="14">
        <v>2128</v>
      </c>
      <c r="J220" s="14">
        <v>5368.48</v>
      </c>
      <c r="K220" s="14">
        <f>+G220-SUM(H220:J220)-M220</f>
        <v>575.00000000000728</v>
      </c>
      <c r="L220" s="14">
        <v>10080.48</v>
      </c>
      <c r="M220" s="14">
        <v>59919.519999999997</v>
      </c>
    </row>
    <row r="221" spans="1:13" s="2" customFormat="1" ht="72.75" customHeight="1" x14ac:dyDescent="0.35">
      <c r="A221" s="11">
        <v>212</v>
      </c>
      <c r="B221" s="12" t="s">
        <v>283</v>
      </c>
      <c r="C221" s="13" t="s">
        <v>22</v>
      </c>
      <c r="D221" s="12" t="s">
        <v>282</v>
      </c>
      <c r="E221" s="12" t="s">
        <v>25</v>
      </c>
      <c r="F221" s="12" t="s">
        <v>39</v>
      </c>
      <c r="G221" s="14">
        <v>70000</v>
      </c>
      <c r="H221" s="14">
        <v>2009</v>
      </c>
      <c r="I221" s="14">
        <v>2128</v>
      </c>
      <c r="J221" s="14">
        <v>5368.48</v>
      </c>
      <c r="K221" s="14">
        <f>+G221-SUM(H221:J221)-M221</f>
        <v>3125.0000000000073</v>
      </c>
      <c r="L221" s="14">
        <v>12630.48</v>
      </c>
      <c r="M221" s="14">
        <v>57369.52</v>
      </c>
    </row>
    <row r="222" spans="1:13" s="2" customFormat="1" ht="72.75" customHeight="1" x14ac:dyDescent="0.35">
      <c r="A222" s="11">
        <v>213</v>
      </c>
      <c r="B222" s="12" t="s">
        <v>287</v>
      </c>
      <c r="C222" s="13" t="s">
        <v>22</v>
      </c>
      <c r="D222" s="12" t="s">
        <v>282</v>
      </c>
      <c r="E222" s="12" t="s">
        <v>29</v>
      </c>
      <c r="F222" s="12" t="s">
        <v>35</v>
      </c>
      <c r="G222" s="14">
        <v>70000</v>
      </c>
      <c r="H222" s="14">
        <v>2009</v>
      </c>
      <c r="I222" s="14">
        <v>2128</v>
      </c>
      <c r="J222" s="14">
        <v>5368.48</v>
      </c>
      <c r="K222" s="14">
        <f>+G222-SUM(H222:J222)-M222</f>
        <v>575.00000000000728</v>
      </c>
      <c r="L222" s="14">
        <v>10080.48</v>
      </c>
      <c r="M222" s="14">
        <v>59919.519999999997</v>
      </c>
    </row>
    <row r="223" spans="1:13" s="2" customFormat="1" ht="72.75" customHeight="1" x14ac:dyDescent="0.35">
      <c r="A223" s="11">
        <v>214</v>
      </c>
      <c r="B223" s="12" t="s">
        <v>288</v>
      </c>
      <c r="C223" s="13" t="s">
        <v>22</v>
      </c>
      <c r="D223" s="12" t="s">
        <v>282</v>
      </c>
      <c r="E223" s="12" t="s">
        <v>29</v>
      </c>
      <c r="F223" s="12" t="s">
        <v>64</v>
      </c>
      <c r="G223" s="14">
        <v>70000</v>
      </c>
      <c r="H223" s="14">
        <v>2009</v>
      </c>
      <c r="I223" s="14">
        <v>2128</v>
      </c>
      <c r="J223" s="14">
        <v>5368.48</v>
      </c>
      <c r="K223" s="14">
        <f>+G223-SUM(H223:J223)-M223</f>
        <v>2075.0000000000073</v>
      </c>
      <c r="L223" s="14">
        <v>11580.48</v>
      </c>
      <c r="M223" s="14">
        <v>58419.519999999997</v>
      </c>
    </row>
    <row r="224" spans="1:13" s="2" customFormat="1" ht="72.75" customHeight="1" x14ac:dyDescent="0.35">
      <c r="A224" s="11">
        <v>215</v>
      </c>
      <c r="B224" s="12" t="s">
        <v>285</v>
      </c>
      <c r="C224" s="13" t="s">
        <v>22</v>
      </c>
      <c r="D224" s="12" t="s">
        <v>282</v>
      </c>
      <c r="E224" s="12" t="s">
        <v>286</v>
      </c>
      <c r="F224" s="12" t="s">
        <v>39</v>
      </c>
      <c r="G224" s="14">
        <v>75000</v>
      </c>
      <c r="H224" s="14">
        <v>2152.5</v>
      </c>
      <c r="I224" s="14">
        <v>2280</v>
      </c>
      <c r="J224" s="14">
        <v>6309.38</v>
      </c>
      <c r="K224" s="14">
        <f>+G224-SUM(H224:J224)-M224</f>
        <v>24.999999999992724</v>
      </c>
      <c r="L224" s="14">
        <v>10766.88</v>
      </c>
      <c r="M224" s="14">
        <v>64233.120000000003</v>
      </c>
    </row>
    <row r="225" spans="1:13" s="2" customFormat="1" ht="72.75" customHeight="1" x14ac:dyDescent="0.35">
      <c r="A225" s="11">
        <v>216</v>
      </c>
      <c r="B225" s="12" t="s">
        <v>291</v>
      </c>
      <c r="C225" s="13" t="s">
        <v>14</v>
      </c>
      <c r="D225" s="12" t="s">
        <v>282</v>
      </c>
      <c r="E225" s="12" t="s">
        <v>16</v>
      </c>
      <c r="F225" s="12" t="s">
        <v>39</v>
      </c>
      <c r="G225" s="14">
        <v>70000</v>
      </c>
      <c r="H225" s="14">
        <v>2009</v>
      </c>
      <c r="I225" s="14">
        <v>2128</v>
      </c>
      <c r="J225" s="14">
        <v>5368.48</v>
      </c>
      <c r="K225" s="14">
        <f>+G225-SUM(H225:J225)-M225</f>
        <v>625.00000000000728</v>
      </c>
      <c r="L225" s="14">
        <v>10130.48</v>
      </c>
      <c r="M225" s="14">
        <v>59869.52</v>
      </c>
    </row>
    <row r="226" spans="1:13" s="2" customFormat="1" ht="72.75" customHeight="1" x14ac:dyDescent="0.35">
      <c r="A226" s="11">
        <v>217</v>
      </c>
      <c r="B226" s="12" t="s">
        <v>290</v>
      </c>
      <c r="C226" s="13" t="s">
        <v>14</v>
      </c>
      <c r="D226" s="12" t="s">
        <v>282</v>
      </c>
      <c r="E226" s="12" t="s">
        <v>106</v>
      </c>
      <c r="F226" s="12" t="s">
        <v>39</v>
      </c>
      <c r="G226" s="14">
        <v>45000</v>
      </c>
      <c r="H226" s="14">
        <v>1291.5</v>
      </c>
      <c r="I226" s="14">
        <v>1368</v>
      </c>
      <c r="J226" s="14">
        <v>1148.33</v>
      </c>
      <c r="K226" s="14">
        <v>25</v>
      </c>
      <c r="L226" s="14">
        <f>+SUM(H226:K226)</f>
        <v>3832.83</v>
      </c>
      <c r="M226" s="14">
        <f>+G226-L226</f>
        <v>41167.17</v>
      </c>
    </row>
    <row r="227" spans="1:13" s="2" customFormat="1" ht="72.75" customHeight="1" x14ac:dyDescent="0.35">
      <c r="A227" s="11">
        <v>218</v>
      </c>
      <c r="B227" s="12" t="s">
        <v>292</v>
      </c>
      <c r="C227" s="13" t="s">
        <v>14</v>
      </c>
      <c r="D227" s="12" t="s">
        <v>282</v>
      </c>
      <c r="E227" s="12" t="s">
        <v>106</v>
      </c>
      <c r="F227" s="12" t="s">
        <v>39</v>
      </c>
      <c r="G227" s="14">
        <f>26250+6100</f>
        <v>32350</v>
      </c>
      <c r="H227" s="14">
        <f>753.38+175.07</f>
        <v>928.45</v>
      </c>
      <c r="I227" s="14">
        <f>798+185.44</f>
        <v>983.44</v>
      </c>
      <c r="J227" s="14">
        <v>0</v>
      </c>
      <c r="K227" s="14">
        <v>25</v>
      </c>
      <c r="L227" s="14">
        <f>+SUM(H227:K227)</f>
        <v>1936.89</v>
      </c>
      <c r="M227" s="14">
        <f>+G227-L227</f>
        <v>30413.11</v>
      </c>
    </row>
    <row r="228" spans="1:13" s="2" customFormat="1" ht="72.75" customHeight="1" x14ac:dyDescent="0.35">
      <c r="A228" s="11">
        <v>219</v>
      </c>
      <c r="B228" s="12" t="s">
        <v>293</v>
      </c>
      <c r="C228" s="13" t="s">
        <v>14</v>
      </c>
      <c r="D228" s="12" t="s">
        <v>282</v>
      </c>
      <c r="E228" s="12" t="s">
        <v>106</v>
      </c>
      <c r="F228" s="12" t="s">
        <v>39</v>
      </c>
      <c r="G228" s="14">
        <f>44320+13910</f>
        <v>58230</v>
      </c>
      <c r="H228" s="14">
        <f>1271.98+399.22</f>
        <v>1671.2</v>
      </c>
      <c r="I228" s="14">
        <f>1347.33+422.86</f>
        <v>1770.19</v>
      </c>
      <c r="J228" s="14">
        <f>1052.35+2101.25</f>
        <v>3153.6</v>
      </c>
      <c r="K228" s="14">
        <v>25</v>
      </c>
      <c r="L228" s="14">
        <f>+SUM(H228:K228)</f>
        <v>6619.99</v>
      </c>
      <c r="M228" s="14">
        <f>+G228-L228</f>
        <v>51610.01</v>
      </c>
    </row>
    <row r="229" spans="1:13" s="2" customFormat="1" ht="72.75" customHeight="1" x14ac:dyDescent="0.35">
      <c r="A229" s="11">
        <v>220</v>
      </c>
      <c r="B229" s="12" t="s">
        <v>294</v>
      </c>
      <c r="C229" s="13" t="s">
        <v>22</v>
      </c>
      <c r="D229" s="12" t="s">
        <v>295</v>
      </c>
      <c r="E229" s="12" t="s">
        <v>96</v>
      </c>
      <c r="F229" s="12" t="s">
        <v>39</v>
      </c>
      <c r="G229" s="14">
        <v>70000</v>
      </c>
      <c r="H229" s="14">
        <v>2009</v>
      </c>
      <c r="I229" s="14">
        <v>2128</v>
      </c>
      <c r="J229" s="14">
        <v>5065.99</v>
      </c>
      <c r="K229" s="14">
        <f>+G229-SUM(H229:J229)-M229</f>
        <v>13934.18</v>
      </c>
      <c r="L229" s="14">
        <v>23137.17</v>
      </c>
      <c r="M229" s="14">
        <v>46862.83</v>
      </c>
    </row>
    <row r="230" spans="1:13" s="2" customFormat="1" ht="72.75" customHeight="1" x14ac:dyDescent="0.35">
      <c r="A230" s="11">
        <v>221</v>
      </c>
      <c r="B230" s="12" t="s">
        <v>296</v>
      </c>
      <c r="C230" s="13" t="s">
        <v>14</v>
      </c>
      <c r="D230" s="12" t="s">
        <v>297</v>
      </c>
      <c r="E230" s="12" t="s">
        <v>106</v>
      </c>
      <c r="F230" s="12" t="s">
        <v>39</v>
      </c>
      <c r="G230" s="14">
        <v>70000</v>
      </c>
      <c r="H230" s="14">
        <v>2009</v>
      </c>
      <c r="I230" s="14">
        <v>2128</v>
      </c>
      <c r="J230" s="14">
        <v>5065.99</v>
      </c>
      <c r="K230" s="14">
        <f>+G230-SUM(H230:J230)-M230</f>
        <v>3587.4500000000044</v>
      </c>
      <c r="L230" s="14">
        <v>12790.44</v>
      </c>
      <c r="M230" s="14">
        <v>57209.56</v>
      </c>
    </row>
    <row r="231" spans="1:13" s="2" customFormat="1" ht="72.75" customHeight="1" x14ac:dyDescent="0.35">
      <c r="A231" s="11">
        <v>222</v>
      </c>
      <c r="B231" s="12" t="s">
        <v>298</v>
      </c>
      <c r="C231" s="13" t="s">
        <v>22</v>
      </c>
      <c r="D231" s="12" t="s">
        <v>299</v>
      </c>
      <c r="E231" s="12" t="s">
        <v>106</v>
      </c>
      <c r="F231" s="12" t="s">
        <v>39</v>
      </c>
      <c r="G231" s="14">
        <f>45000+13230</f>
        <v>58230</v>
      </c>
      <c r="H231" s="14">
        <f>1291.5+379.7</f>
        <v>1671.2</v>
      </c>
      <c r="I231" s="14">
        <f>1368+402.19</f>
        <v>1770.19</v>
      </c>
      <c r="J231" s="14">
        <f>1148.33+2005.27</f>
        <v>3153.6</v>
      </c>
      <c r="K231" s="14">
        <v>25</v>
      </c>
      <c r="L231" s="14">
        <f>+SUM(H231:K231)</f>
        <v>6619.99</v>
      </c>
      <c r="M231" s="14">
        <f>+G231-L231</f>
        <v>51610.01</v>
      </c>
    </row>
    <row r="232" spans="1:13" s="2" customFormat="1" ht="72.75" customHeight="1" x14ac:dyDescent="0.35">
      <c r="A232" s="11">
        <v>223</v>
      </c>
      <c r="B232" s="12" t="s">
        <v>304</v>
      </c>
      <c r="C232" s="13" t="s">
        <v>14</v>
      </c>
      <c r="D232" s="12" t="s">
        <v>299</v>
      </c>
      <c r="E232" s="12" t="s">
        <v>106</v>
      </c>
      <c r="F232" s="12" t="s">
        <v>39</v>
      </c>
      <c r="G232" s="14">
        <f>45000+13230</f>
        <v>58230</v>
      </c>
      <c r="H232" s="14">
        <f>1291.5+379.7</f>
        <v>1671.2</v>
      </c>
      <c r="I232" s="14">
        <f>1368+402.19</f>
        <v>1770.19</v>
      </c>
      <c r="J232" s="14">
        <f>1148.33+2005.27</f>
        <v>3153.6</v>
      </c>
      <c r="K232" s="14">
        <v>25</v>
      </c>
      <c r="L232" s="14">
        <f>+SUM(H232:K232)</f>
        <v>6619.99</v>
      </c>
      <c r="M232" s="14">
        <f>+G232-L232</f>
        <v>51610.01</v>
      </c>
    </row>
    <row r="233" spans="1:13" s="2" customFormat="1" ht="72.75" customHeight="1" x14ac:dyDescent="0.35">
      <c r="A233" s="11">
        <v>224</v>
      </c>
      <c r="B233" s="12" t="s">
        <v>305</v>
      </c>
      <c r="C233" s="13" t="s">
        <v>14</v>
      </c>
      <c r="D233" s="12" t="s">
        <v>299</v>
      </c>
      <c r="E233" s="12" t="s">
        <v>106</v>
      </c>
      <c r="F233" s="12" t="s">
        <v>39</v>
      </c>
      <c r="G233" s="14">
        <f>45000+13230</f>
        <v>58230</v>
      </c>
      <c r="H233" s="14">
        <f>1291.5+379.7</f>
        <v>1671.2</v>
      </c>
      <c r="I233" s="14">
        <f>1368+402.19</f>
        <v>1770.19</v>
      </c>
      <c r="J233" s="14">
        <f>1148.33+2005.27</f>
        <v>3153.6</v>
      </c>
      <c r="K233" s="14">
        <v>25</v>
      </c>
      <c r="L233" s="14">
        <f>+SUM(H233:K233)</f>
        <v>6619.99</v>
      </c>
      <c r="M233" s="14">
        <f>+G233-L233</f>
        <v>51610.01</v>
      </c>
    </row>
    <row r="234" spans="1:13" s="2" customFormat="1" ht="72.75" customHeight="1" x14ac:dyDescent="0.35">
      <c r="A234" s="11">
        <v>225</v>
      </c>
      <c r="B234" s="12" t="s">
        <v>306</v>
      </c>
      <c r="C234" s="13" t="s">
        <v>14</v>
      </c>
      <c r="D234" s="12" t="s">
        <v>299</v>
      </c>
      <c r="E234" s="12" t="s">
        <v>106</v>
      </c>
      <c r="F234" s="12" t="s">
        <v>39</v>
      </c>
      <c r="G234" s="14">
        <f>25000+7350</f>
        <v>32350</v>
      </c>
      <c r="H234" s="14">
        <f>717.5+210.95</f>
        <v>928.45</v>
      </c>
      <c r="I234" s="14">
        <f>760+223.4</f>
        <v>983.4</v>
      </c>
      <c r="J234" s="14">
        <v>0</v>
      </c>
      <c r="K234" s="14">
        <v>25</v>
      </c>
      <c r="L234" s="14">
        <f>+SUM(H234:K234)</f>
        <v>1936.85</v>
      </c>
      <c r="M234" s="14">
        <f>+G234-L234</f>
        <v>30413.15</v>
      </c>
    </row>
    <row r="235" spans="1:13" s="2" customFormat="1" ht="72.75" customHeight="1" x14ac:dyDescent="0.35">
      <c r="A235" s="11">
        <v>226</v>
      </c>
      <c r="B235" s="12" t="s">
        <v>300</v>
      </c>
      <c r="C235" s="13" t="s">
        <v>22</v>
      </c>
      <c r="D235" s="12" t="s">
        <v>299</v>
      </c>
      <c r="E235" s="12" t="s">
        <v>106</v>
      </c>
      <c r="F235" s="12" t="s">
        <v>39</v>
      </c>
      <c r="G235" s="14">
        <f>44320+13910</f>
        <v>58230</v>
      </c>
      <c r="H235" s="14">
        <f>1271.98+399.22</f>
        <v>1671.2</v>
      </c>
      <c r="I235" s="14">
        <f>1347.33+422.86</f>
        <v>1770.19</v>
      </c>
      <c r="J235" s="14">
        <f>1052.35+2101.25</f>
        <v>3153.6</v>
      </c>
      <c r="K235" s="14">
        <v>25</v>
      </c>
      <c r="L235" s="14">
        <f>+SUM(H235:K235)</f>
        <v>6619.99</v>
      </c>
      <c r="M235" s="14">
        <f>+G235-L235</f>
        <v>51610.01</v>
      </c>
    </row>
    <row r="236" spans="1:13" s="2" customFormat="1" ht="72.75" customHeight="1" x14ac:dyDescent="0.35">
      <c r="A236" s="11">
        <v>227</v>
      </c>
      <c r="B236" s="12" t="s">
        <v>307</v>
      </c>
      <c r="C236" s="13" t="s">
        <v>14</v>
      </c>
      <c r="D236" s="12" t="s">
        <v>299</v>
      </c>
      <c r="E236" s="12" t="s">
        <v>106</v>
      </c>
      <c r="F236" s="12" t="s">
        <v>39</v>
      </c>
      <c r="G236" s="14">
        <f>45000+13230</f>
        <v>58230</v>
      </c>
      <c r="H236" s="14">
        <f>1291.5+379.7</f>
        <v>1671.2</v>
      </c>
      <c r="I236" s="14">
        <f>1368+402.19</f>
        <v>1770.19</v>
      </c>
      <c r="J236" s="14">
        <f>1148.33+2005.27</f>
        <v>3153.6</v>
      </c>
      <c r="K236" s="14">
        <v>3049.9</v>
      </c>
      <c r="L236" s="14">
        <f>+SUM(H236:K236)</f>
        <v>9644.89</v>
      </c>
      <c r="M236" s="14">
        <f>+G236-L236</f>
        <v>48585.11</v>
      </c>
    </row>
    <row r="237" spans="1:13" s="2" customFormat="1" ht="72.75" customHeight="1" x14ac:dyDescent="0.35">
      <c r="A237" s="11">
        <v>228</v>
      </c>
      <c r="B237" s="12" t="s">
        <v>308</v>
      </c>
      <c r="C237" s="13" t="s">
        <v>14</v>
      </c>
      <c r="D237" s="12" t="s">
        <v>299</v>
      </c>
      <c r="E237" s="12" t="s">
        <v>106</v>
      </c>
      <c r="F237" s="12" t="s">
        <v>39</v>
      </c>
      <c r="G237" s="14">
        <f>45000+13230</f>
        <v>58230</v>
      </c>
      <c r="H237" s="14">
        <f>1291.5+379.7</f>
        <v>1671.2</v>
      </c>
      <c r="I237" s="14">
        <f>1368+402.19</f>
        <v>1770.19</v>
      </c>
      <c r="J237" s="14">
        <f>1148.33+2005.27</f>
        <v>3153.6</v>
      </c>
      <c r="K237" s="14">
        <v>7328.03</v>
      </c>
      <c r="L237" s="14">
        <f>+SUM(H237:K237)</f>
        <v>13923.02</v>
      </c>
      <c r="M237" s="14">
        <f>+G237-L237</f>
        <v>44306.979999999996</v>
      </c>
    </row>
    <row r="238" spans="1:13" s="2" customFormat="1" ht="72.75" customHeight="1" x14ac:dyDescent="0.35">
      <c r="A238" s="11">
        <v>229</v>
      </c>
      <c r="B238" s="12" t="s">
        <v>301</v>
      </c>
      <c r="C238" s="13" t="s">
        <v>22</v>
      </c>
      <c r="D238" s="12" t="s">
        <v>299</v>
      </c>
      <c r="E238" s="12" t="s">
        <v>106</v>
      </c>
      <c r="F238" s="12" t="s">
        <v>39</v>
      </c>
      <c r="G238" s="14">
        <f>45000+13230</f>
        <v>58230</v>
      </c>
      <c r="H238" s="14">
        <f>1291.5+379.7</f>
        <v>1671.2</v>
      </c>
      <c r="I238" s="14">
        <f>1368+402.19</f>
        <v>1770.19</v>
      </c>
      <c r="J238" s="14">
        <f>1148.33+2005.27</f>
        <v>3153.6</v>
      </c>
      <c r="K238" s="14">
        <v>1537.45</v>
      </c>
      <c r="L238" s="14">
        <f>+SUM(H238:K238)</f>
        <v>8132.44</v>
      </c>
      <c r="M238" s="14">
        <f>+G238-L238</f>
        <v>50097.56</v>
      </c>
    </row>
    <row r="239" spans="1:13" s="2" customFormat="1" ht="72.75" customHeight="1" x14ac:dyDescent="0.35">
      <c r="A239" s="11">
        <v>230</v>
      </c>
      <c r="B239" s="12" t="s">
        <v>309</v>
      </c>
      <c r="C239" s="13" t="s">
        <v>14</v>
      </c>
      <c r="D239" s="12" t="s">
        <v>299</v>
      </c>
      <c r="E239" s="12" t="s">
        <v>106</v>
      </c>
      <c r="F239" s="12" t="s">
        <v>39</v>
      </c>
      <c r="G239" s="14">
        <f>45000+13230</f>
        <v>58230</v>
      </c>
      <c r="H239" s="14">
        <f>1291.5+379.7</f>
        <v>1671.2</v>
      </c>
      <c r="I239" s="14">
        <f>1368+402.19</f>
        <v>1770.19</v>
      </c>
      <c r="J239" s="14">
        <f>1148.33+2005.27</f>
        <v>3153.6</v>
      </c>
      <c r="K239" s="14">
        <v>25</v>
      </c>
      <c r="L239" s="14">
        <f>+SUM(H239:K239)</f>
        <v>6619.99</v>
      </c>
      <c r="M239" s="14">
        <f>+G239-L239</f>
        <v>51610.01</v>
      </c>
    </row>
    <row r="240" spans="1:13" s="2" customFormat="1" ht="72.75" customHeight="1" x14ac:dyDescent="0.35">
      <c r="A240" s="11">
        <v>231</v>
      </c>
      <c r="B240" s="12" t="s">
        <v>310</v>
      </c>
      <c r="C240" s="13" t="s">
        <v>14</v>
      </c>
      <c r="D240" s="12" t="s">
        <v>299</v>
      </c>
      <c r="E240" s="12" t="s">
        <v>106</v>
      </c>
      <c r="F240" s="12" t="s">
        <v>39</v>
      </c>
      <c r="G240" s="14">
        <f>45000+13230</f>
        <v>58230</v>
      </c>
      <c r="H240" s="14">
        <f>1291.5+379.7</f>
        <v>1671.2</v>
      </c>
      <c r="I240" s="14">
        <f>1368+402.19</f>
        <v>1770.19</v>
      </c>
      <c r="J240" s="14">
        <f>1148.33+2005.27</f>
        <v>3153.6</v>
      </c>
      <c r="K240" s="14">
        <v>25</v>
      </c>
      <c r="L240" s="14">
        <f>+SUM(H240:K240)</f>
        <v>6619.99</v>
      </c>
      <c r="M240" s="14">
        <f>+G240-L240</f>
        <v>51610.01</v>
      </c>
    </row>
    <row r="241" spans="1:13" s="2" customFormat="1" ht="72.75" customHeight="1" x14ac:dyDescent="0.35">
      <c r="A241" s="11">
        <v>232</v>
      </c>
      <c r="B241" s="12" t="s">
        <v>311</v>
      </c>
      <c r="C241" s="13" t="s">
        <v>14</v>
      </c>
      <c r="D241" s="12" t="s">
        <v>299</v>
      </c>
      <c r="E241" s="12" t="s">
        <v>106</v>
      </c>
      <c r="F241" s="12" t="s">
        <v>39</v>
      </c>
      <c r="G241" s="14">
        <f>45000+13230</f>
        <v>58230</v>
      </c>
      <c r="H241" s="14">
        <f>1291.5+379.7</f>
        <v>1671.2</v>
      </c>
      <c r="I241" s="14">
        <f>1368+402.19</f>
        <v>1770.19</v>
      </c>
      <c r="J241" s="14">
        <f>1148.33+2005.27</f>
        <v>3153.6</v>
      </c>
      <c r="K241" s="14">
        <v>1537.45</v>
      </c>
      <c r="L241" s="14">
        <f>+SUM(H241:K241)</f>
        <v>8132.44</v>
      </c>
      <c r="M241" s="14">
        <f>+G241-L241</f>
        <v>50097.56</v>
      </c>
    </row>
    <row r="242" spans="1:13" s="2" customFormat="1" ht="72.75" customHeight="1" x14ac:dyDescent="0.35">
      <c r="A242" s="11">
        <v>233</v>
      </c>
      <c r="B242" s="12" t="s">
        <v>312</v>
      </c>
      <c r="C242" s="13" t="s">
        <v>14</v>
      </c>
      <c r="D242" s="12" t="s">
        <v>299</v>
      </c>
      <c r="E242" s="12" t="s">
        <v>106</v>
      </c>
      <c r="F242" s="12" t="s">
        <v>39</v>
      </c>
      <c r="G242" s="14">
        <f>45000+13230</f>
        <v>58230</v>
      </c>
      <c r="H242" s="14">
        <f>1291.5+379.7</f>
        <v>1671.2</v>
      </c>
      <c r="I242" s="14">
        <f>1368+402.19</f>
        <v>1770.19</v>
      </c>
      <c r="J242" s="14">
        <f>1148.33+2005.27</f>
        <v>3153.6</v>
      </c>
      <c r="K242" s="14">
        <v>25</v>
      </c>
      <c r="L242" s="14">
        <f>+SUM(H242:K242)</f>
        <v>6619.99</v>
      </c>
      <c r="M242" s="14">
        <f>+G242-L242</f>
        <v>51610.01</v>
      </c>
    </row>
    <row r="243" spans="1:13" s="2" customFormat="1" ht="72.75" customHeight="1" x14ac:dyDescent="0.35">
      <c r="A243" s="11">
        <v>234</v>
      </c>
      <c r="B243" s="12" t="s">
        <v>313</v>
      </c>
      <c r="C243" s="13" t="s">
        <v>14</v>
      </c>
      <c r="D243" s="12" t="s">
        <v>299</v>
      </c>
      <c r="E243" s="12" t="s">
        <v>106</v>
      </c>
      <c r="F243" s="12" t="s">
        <v>39</v>
      </c>
      <c r="G243" s="14">
        <f>25000+7350</f>
        <v>32350</v>
      </c>
      <c r="H243" s="14">
        <f>717.5+210.95</f>
        <v>928.45</v>
      </c>
      <c r="I243" s="14">
        <f>760+223.4</f>
        <v>983.4</v>
      </c>
      <c r="J243" s="14">
        <v>0</v>
      </c>
      <c r="K243" s="14">
        <v>25</v>
      </c>
      <c r="L243" s="14">
        <f>+SUM(H243:K243)</f>
        <v>1936.85</v>
      </c>
      <c r="M243" s="14">
        <f>+G243-L243</f>
        <v>30413.15</v>
      </c>
    </row>
    <row r="244" spans="1:13" s="2" customFormat="1" ht="72.75" customHeight="1" x14ac:dyDescent="0.35">
      <c r="A244" s="11">
        <v>235</v>
      </c>
      <c r="B244" s="12" t="s">
        <v>314</v>
      </c>
      <c r="C244" s="13" t="s">
        <v>14</v>
      </c>
      <c r="D244" s="12" t="s">
        <v>299</v>
      </c>
      <c r="E244" s="12" t="s">
        <v>106</v>
      </c>
      <c r="F244" s="12" t="s">
        <v>39</v>
      </c>
      <c r="G244" s="14">
        <f>45000+13230</f>
        <v>58230</v>
      </c>
      <c r="H244" s="14">
        <f>1291.5+379.7</f>
        <v>1671.2</v>
      </c>
      <c r="I244" s="14">
        <f>1368+402.19</f>
        <v>1770.19</v>
      </c>
      <c r="J244" s="14">
        <f>1148.33+2005.27</f>
        <v>3153.6</v>
      </c>
      <c r="K244" s="14">
        <v>25</v>
      </c>
      <c r="L244" s="14">
        <f>+SUM(H244:K244)</f>
        <v>6619.99</v>
      </c>
      <c r="M244" s="14">
        <f>+G244-L244</f>
        <v>51610.01</v>
      </c>
    </row>
    <row r="245" spans="1:13" s="2" customFormat="1" ht="72.75" customHeight="1" x14ac:dyDescent="0.35">
      <c r="A245" s="11">
        <v>236</v>
      </c>
      <c r="B245" s="12" t="s">
        <v>302</v>
      </c>
      <c r="C245" s="13" t="s">
        <v>22</v>
      </c>
      <c r="D245" s="12" t="s">
        <v>299</v>
      </c>
      <c r="E245" s="12" t="s">
        <v>106</v>
      </c>
      <c r="F245" s="12" t="s">
        <v>39</v>
      </c>
      <c r="G245" s="14">
        <f>45000+13230</f>
        <v>58230</v>
      </c>
      <c r="H245" s="14">
        <f>1291.5+379.7</f>
        <v>1671.2</v>
      </c>
      <c r="I245" s="14">
        <f>1368+402.19</f>
        <v>1770.19</v>
      </c>
      <c r="J245" s="14">
        <f>1148.33+2005.27</f>
        <v>3153.6</v>
      </c>
      <c r="K245" s="14">
        <v>1075</v>
      </c>
      <c r="L245" s="14">
        <f>+SUM(H245:K245)</f>
        <v>7669.99</v>
      </c>
      <c r="M245" s="14">
        <f>+G245-L245</f>
        <v>50560.01</v>
      </c>
    </row>
    <row r="246" spans="1:13" s="2" customFormat="1" ht="72.75" customHeight="1" x14ac:dyDescent="0.35">
      <c r="A246" s="11">
        <v>237</v>
      </c>
      <c r="B246" s="12" t="s">
        <v>315</v>
      </c>
      <c r="C246" s="13" t="s">
        <v>14</v>
      </c>
      <c r="D246" s="12" t="s">
        <v>299</v>
      </c>
      <c r="E246" s="12" t="s">
        <v>106</v>
      </c>
      <c r="F246" s="12" t="s">
        <v>39</v>
      </c>
      <c r="G246" s="14">
        <f>44320+13910</f>
        <v>58230</v>
      </c>
      <c r="H246" s="14">
        <f>1271.98+399.22</f>
        <v>1671.2</v>
      </c>
      <c r="I246" s="14">
        <f>1347.33+422.86</f>
        <v>1770.19</v>
      </c>
      <c r="J246" s="14">
        <f>1052.35+2101.25</f>
        <v>3153.6</v>
      </c>
      <c r="K246" s="14">
        <v>4099.8999999999996</v>
      </c>
      <c r="L246" s="14">
        <f>+SUM(H246:K246)</f>
        <v>10694.89</v>
      </c>
      <c r="M246" s="14">
        <f>+G246-L246</f>
        <v>47535.11</v>
      </c>
    </row>
    <row r="247" spans="1:13" s="2" customFormat="1" ht="72.75" customHeight="1" x14ac:dyDescent="0.35">
      <c r="A247" s="11">
        <v>238</v>
      </c>
      <c r="B247" s="12" t="s">
        <v>316</v>
      </c>
      <c r="C247" s="13" t="s">
        <v>14</v>
      </c>
      <c r="D247" s="12" t="s">
        <v>299</v>
      </c>
      <c r="E247" s="12" t="s">
        <v>106</v>
      </c>
      <c r="F247" s="12" t="s">
        <v>39</v>
      </c>
      <c r="G247" s="14">
        <f>25000+7350</f>
        <v>32350</v>
      </c>
      <c r="H247" s="14">
        <f>717.5+210.95</f>
        <v>928.45</v>
      </c>
      <c r="I247" s="14">
        <f>760+223.4</f>
        <v>983.4</v>
      </c>
      <c r="J247" s="14">
        <v>0</v>
      </c>
      <c r="K247" s="14">
        <v>25</v>
      </c>
      <c r="L247" s="14">
        <f>+SUM(H247:K247)</f>
        <v>1936.85</v>
      </c>
      <c r="M247" s="14">
        <f>+G247-L247</f>
        <v>30413.15</v>
      </c>
    </row>
    <row r="248" spans="1:13" s="2" customFormat="1" ht="72.75" customHeight="1" x14ac:dyDescent="0.35">
      <c r="A248" s="11">
        <v>239</v>
      </c>
      <c r="B248" s="12" t="s">
        <v>317</v>
      </c>
      <c r="C248" s="13" t="s">
        <v>14</v>
      </c>
      <c r="D248" s="12" t="s">
        <v>299</v>
      </c>
      <c r="E248" s="12" t="s">
        <v>106</v>
      </c>
      <c r="F248" s="12" t="s">
        <v>39</v>
      </c>
      <c r="G248" s="14">
        <f>44320+13910</f>
        <v>58230</v>
      </c>
      <c r="H248" s="14">
        <f>1271.98+399.22</f>
        <v>1671.2</v>
      </c>
      <c r="I248" s="14">
        <f>1347.33+422.86</f>
        <v>1770.19</v>
      </c>
      <c r="J248" s="14">
        <f>1052.35+2101.25</f>
        <v>3153.6</v>
      </c>
      <c r="K248" s="14">
        <v>6125.7</v>
      </c>
      <c r="L248" s="14">
        <f>+SUM(H248:K248)</f>
        <v>12720.689999999999</v>
      </c>
      <c r="M248" s="14">
        <f>+G248-L248</f>
        <v>45509.31</v>
      </c>
    </row>
    <row r="249" spans="1:13" s="2" customFormat="1" ht="72.75" customHeight="1" x14ac:dyDescent="0.35">
      <c r="A249" s="11">
        <v>240</v>
      </c>
      <c r="B249" s="12" t="s">
        <v>318</v>
      </c>
      <c r="C249" s="13" t="s">
        <v>14</v>
      </c>
      <c r="D249" s="12" t="s">
        <v>299</v>
      </c>
      <c r="E249" s="12" t="s">
        <v>106</v>
      </c>
      <c r="F249" s="12" t="s">
        <v>39</v>
      </c>
      <c r="G249" s="14">
        <f>45000+13230</f>
        <v>58230</v>
      </c>
      <c r="H249" s="14">
        <f>1291.5+379.7</f>
        <v>1671.2</v>
      </c>
      <c r="I249" s="14">
        <f>1368+402.19</f>
        <v>1770.19</v>
      </c>
      <c r="J249" s="14">
        <f>1148.33+2005.27</f>
        <v>3153.6</v>
      </c>
      <c r="K249" s="14">
        <v>6314.18</v>
      </c>
      <c r="L249" s="14">
        <f>+SUM(H249:K249)</f>
        <v>12909.17</v>
      </c>
      <c r="M249" s="14">
        <f>+G249-L249</f>
        <v>45320.83</v>
      </c>
    </row>
    <row r="250" spans="1:13" s="2" customFormat="1" ht="72.75" customHeight="1" x14ac:dyDescent="0.35">
      <c r="A250" s="11">
        <v>241</v>
      </c>
      <c r="B250" s="12" t="s">
        <v>319</v>
      </c>
      <c r="C250" s="13" t="s">
        <v>14</v>
      </c>
      <c r="D250" s="12" t="s">
        <v>299</v>
      </c>
      <c r="E250" s="12" t="s">
        <v>106</v>
      </c>
      <c r="F250" s="12" t="s">
        <v>39</v>
      </c>
      <c r="G250" s="14">
        <f>45000+13230</f>
        <v>58230</v>
      </c>
      <c r="H250" s="14">
        <f>1291.5+379.7</f>
        <v>1671.2</v>
      </c>
      <c r="I250" s="14">
        <f>1368+402.19</f>
        <v>1770.19</v>
      </c>
      <c r="J250" s="14">
        <f>1148.33+2005.27</f>
        <v>3153.6</v>
      </c>
      <c r="K250" s="14">
        <v>1537.45</v>
      </c>
      <c r="L250" s="14">
        <f>+SUM(H250:K250)</f>
        <v>8132.44</v>
      </c>
      <c r="M250" s="14">
        <f>+G250-L250</f>
        <v>50097.56</v>
      </c>
    </row>
    <row r="251" spans="1:13" s="2" customFormat="1" ht="72.75" customHeight="1" x14ac:dyDescent="0.35">
      <c r="A251" s="11">
        <v>242</v>
      </c>
      <c r="B251" s="12" t="s">
        <v>303</v>
      </c>
      <c r="C251" s="13" t="s">
        <v>22</v>
      </c>
      <c r="D251" s="12" t="s">
        <v>299</v>
      </c>
      <c r="E251" s="12" t="s">
        <v>106</v>
      </c>
      <c r="F251" s="12" t="s">
        <v>39</v>
      </c>
      <c r="G251" s="14">
        <f>25000+7350</f>
        <v>32350</v>
      </c>
      <c r="H251" s="14">
        <f>717.5+210.95</f>
        <v>928.45</v>
      </c>
      <c r="I251" s="14">
        <f>760+223.4</f>
        <v>983.4</v>
      </c>
      <c r="J251" s="14">
        <v>0</v>
      </c>
      <c r="K251" s="14">
        <v>25</v>
      </c>
      <c r="L251" s="14">
        <f>+SUM(H251:K251)</f>
        <v>1936.85</v>
      </c>
      <c r="M251" s="14">
        <f>+G251-L251</f>
        <v>30413.15</v>
      </c>
    </row>
    <row r="252" spans="1:13" s="2" customFormat="1" ht="72.75" customHeight="1" x14ac:dyDescent="0.35">
      <c r="A252" s="11">
        <v>243</v>
      </c>
      <c r="B252" s="12" t="s">
        <v>320</v>
      </c>
      <c r="C252" s="13" t="s">
        <v>14</v>
      </c>
      <c r="D252" s="12" t="s">
        <v>321</v>
      </c>
      <c r="E252" s="12" t="s">
        <v>50</v>
      </c>
      <c r="F252" s="12" t="s">
        <v>39</v>
      </c>
      <c r="G252" s="14">
        <v>135000</v>
      </c>
      <c r="H252" s="14">
        <v>3874.5</v>
      </c>
      <c r="I252" s="14">
        <v>4104</v>
      </c>
      <c r="J252" s="14">
        <v>20338.240000000002</v>
      </c>
      <c r="K252" s="14">
        <f>+G252-SUM(H252:J252)-M252</f>
        <v>18585.589999999997</v>
      </c>
      <c r="L252" s="14">
        <v>46902.33</v>
      </c>
      <c r="M252" s="14">
        <v>88097.67</v>
      </c>
    </row>
    <row r="253" spans="1:13" s="2" customFormat="1" ht="72.75" customHeight="1" x14ac:dyDescent="0.35">
      <c r="A253" s="11">
        <v>244</v>
      </c>
      <c r="B253" s="12" t="s">
        <v>322</v>
      </c>
      <c r="C253" s="13" t="s">
        <v>22</v>
      </c>
      <c r="D253" s="12" t="s">
        <v>323</v>
      </c>
      <c r="E253" s="12" t="s">
        <v>16</v>
      </c>
      <c r="F253" s="12" t="s">
        <v>64</v>
      </c>
      <c r="G253" s="14">
        <v>130000</v>
      </c>
      <c r="H253" s="14">
        <v>3731</v>
      </c>
      <c r="I253" s="14">
        <v>3952</v>
      </c>
      <c r="J253" s="14">
        <v>19162.12</v>
      </c>
      <c r="K253" s="14">
        <f>+G253-SUM(H253:J253)-M253</f>
        <v>27353.740000000005</v>
      </c>
      <c r="L253" s="14">
        <v>54198.86</v>
      </c>
      <c r="M253" s="14">
        <v>75801.14</v>
      </c>
    </row>
    <row r="254" spans="1:13" s="2" customFormat="1" ht="72.75" customHeight="1" x14ac:dyDescent="0.35">
      <c r="A254" s="11">
        <v>245</v>
      </c>
      <c r="B254" s="12" t="s">
        <v>324</v>
      </c>
      <c r="C254" s="13" t="s">
        <v>14</v>
      </c>
      <c r="D254" s="12" t="s">
        <v>325</v>
      </c>
      <c r="E254" s="12" t="s">
        <v>34</v>
      </c>
      <c r="F254" s="12" t="s">
        <v>39</v>
      </c>
      <c r="G254" s="14">
        <v>135000</v>
      </c>
      <c r="H254" s="14">
        <v>3874.5</v>
      </c>
      <c r="I254" s="14">
        <v>4104</v>
      </c>
      <c r="J254" s="14">
        <v>20338.240000000002</v>
      </c>
      <c r="K254" s="14">
        <f>+G254-SUM(H254:J254)-M254</f>
        <v>26839.799999999988</v>
      </c>
      <c r="L254" s="14">
        <v>55156.54</v>
      </c>
      <c r="M254" s="14">
        <v>79843.460000000006</v>
      </c>
    </row>
    <row r="255" spans="1:13" s="2" customFormat="1" ht="72.75" customHeight="1" x14ac:dyDescent="0.35">
      <c r="A255" s="11">
        <v>246</v>
      </c>
      <c r="B255" s="12" t="s">
        <v>326</v>
      </c>
      <c r="C255" s="13" t="s">
        <v>14</v>
      </c>
      <c r="D255" s="12" t="s">
        <v>327</v>
      </c>
      <c r="E255" s="12" t="s">
        <v>16</v>
      </c>
      <c r="F255" s="12" t="s">
        <v>39</v>
      </c>
      <c r="G255" s="14">
        <v>75000</v>
      </c>
      <c r="H255" s="14">
        <v>2152.5</v>
      </c>
      <c r="I255" s="14">
        <v>2280</v>
      </c>
      <c r="J255" s="14">
        <v>6309.38</v>
      </c>
      <c r="K255" s="14">
        <f>+G255-SUM(H255:J255)-M255</f>
        <v>26167.899999999994</v>
      </c>
      <c r="L255" s="14">
        <v>36909.78</v>
      </c>
      <c r="M255" s="14">
        <v>38090.22</v>
      </c>
    </row>
    <row r="256" spans="1:13" s="2" customFormat="1" ht="72.75" customHeight="1" x14ac:dyDescent="0.35">
      <c r="A256" s="11">
        <v>247</v>
      </c>
      <c r="B256" s="12" t="s">
        <v>330</v>
      </c>
      <c r="C256" s="13" t="s">
        <v>22</v>
      </c>
      <c r="D256" s="12" t="s">
        <v>331</v>
      </c>
      <c r="E256" s="12" t="s">
        <v>109</v>
      </c>
      <c r="F256" s="12" t="s">
        <v>35</v>
      </c>
      <c r="G256" s="14">
        <v>45000</v>
      </c>
      <c r="H256" s="14">
        <v>1291.5</v>
      </c>
      <c r="I256" s="14">
        <v>1368</v>
      </c>
      <c r="J256" s="14">
        <v>1148.33</v>
      </c>
      <c r="K256" s="14">
        <f>+G256-SUM(H256:J256)-M256</f>
        <v>10291.449999999997</v>
      </c>
      <c r="L256" s="14">
        <v>14099.28</v>
      </c>
      <c r="M256" s="14">
        <v>30900.720000000001</v>
      </c>
    </row>
    <row r="257" spans="1:13" s="2" customFormat="1" ht="72.75" customHeight="1" x14ac:dyDescent="0.35">
      <c r="A257" s="11">
        <v>248</v>
      </c>
      <c r="B257" s="12" t="s">
        <v>334</v>
      </c>
      <c r="C257" s="13" t="s">
        <v>14</v>
      </c>
      <c r="D257" s="12" t="s">
        <v>333</v>
      </c>
      <c r="E257" s="12" t="s">
        <v>54</v>
      </c>
      <c r="F257" s="12" t="s">
        <v>35</v>
      </c>
      <c r="G257" s="14">
        <v>35000</v>
      </c>
      <c r="H257" s="14">
        <v>1004.5</v>
      </c>
      <c r="I257" s="14">
        <v>1064</v>
      </c>
      <c r="J257" s="14">
        <v>0</v>
      </c>
      <c r="K257" s="14">
        <f>+G257-SUM(H257:J257)-M257</f>
        <v>3087.4500000000007</v>
      </c>
      <c r="L257" s="14">
        <v>5155.95</v>
      </c>
      <c r="M257" s="14">
        <v>29844.05</v>
      </c>
    </row>
    <row r="258" spans="1:13" s="2" customFormat="1" ht="72.75" customHeight="1" x14ac:dyDescent="0.35">
      <c r="A258" s="11">
        <v>249</v>
      </c>
      <c r="B258" s="12" t="s">
        <v>677</v>
      </c>
      <c r="C258" s="13" t="s">
        <v>14</v>
      </c>
      <c r="D258" s="12" t="s">
        <v>333</v>
      </c>
      <c r="E258" s="12" t="s">
        <v>79</v>
      </c>
      <c r="F258" s="12" t="s">
        <v>95</v>
      </c>
      <c r="G258" s="14">
        <v>35000</v>
      </c>
      <c r="H258" s="14">
        <v>1004.5</v>
      </c>
      <c r="I258" s="14">
        <v>1064</v>
      </c>
      <c r="J258" s="14">
        <v>0</v>
      </c>
      <c r="K258" s="14">
        <f>+G258-SUM(H258:J258)-M258</f>
        <v>25</v>
      </c>
      <c r="L258" s="14">
        <v>2093.5</v>
      </c>
      <c r="M258" s="14">
        <v>32906.5</v>
      </c>
    </row>
    <row r="259" spans="1:13" s="2" customFormat="1" ht="72.75" customHeight="1" x14ac:dyDescent="0.35">
      <c r="A259" s="11">
        <v>250</v>
      </c>
      <c r="B259" s="12" t="s">
        <v>335</v>
      </c>
      <c r="C259" s="13" t="s">
        <v>14</v>
      </c>
      <c r="D259" s="12" t="s">
        <v>333</v>
      </c>
      <c r="E259" s="12" t="s">
        <v>34</v>
      </c>
      <c r="F259" s="12" t="s">
        <v>39</v>
      </c>
      <c r="G259" s="14">
        <v>35000</v>
      </c>
      <c r="H259" s="14">
        <v>1004.5</v>
      </c>
      <c r="I259" s="14">
        <v>1064</v>
      </c>
      <c r="J259" s="14">
        <v>0</v>
      </c>
      <c r="K259" s="14">
        <f>+G259-SUM(H259:J259)-M259</f>
        <v>20752.91</v>
      </c>
      <c r="L259" s="14">
        <v>22821.41</v>
      </c>
      <c r="M259" s="14">
        <v>12178.59</v>
      </c>
    </row>
    <row r="260" spans="1:13" s="2" customFormat="1" ht="72.75" customHeight="1" x14ac:dyDescent="0.35">
      <c r="A260" s="11">
        <v>251</v>
      </c>
      <c r="B260" s="12" t="s">
        <v>336</v>
      </c>
      <c r="C260" s="13" t="s">
        <v>14</v>
      </c>
      <c r="D260" s="12" t="s">
        <v>333</v>
      </c>
      <c r="E260" s="12" t="s">
        <v>56</v>
      </c>
      <c r="F260" s="12" t="s">
        <v>95</v>
      </c>
      <c r="G260" s="14">
        <v>35000</v>
      </c>
      <c r="H260" s="14">
        <v>1004.5</v>
      </c>
      <c r="I260" s="14">
        <v>1064</v>
      </c>
      <c r="J260" s="14">
        <v>0</v>
      </c>
      <c r="K260" s="14">
        <f>+G260-SUM(H260:J260)-M260</f>
        <v>25</v>
      </c>
      <c r="L260" s="14">
        <v>2093.5</v>
      </c>
      <c r="M260" s="14">
        <v>32906.5</v>
      </c>
    </row>
    <row r="261" spans="1:13" s="2" customFormat="1" ht="72.75" customHeight="1" x14ac:dyDescent="0.35">
      <c r="A261" s="11">
        <v>252</v>
      </c>
      <c r="B261" s="12" t="s">
        <v>337</v>
      </c>
      <c r="C261" s="13" t="s">
        <v>14</v>
      </c>
      <c r="D261" s="12" t="s">
        <v>333</v>
      </c>
      <c r="E261" s="12" t="s">
        <v>118</v>
      </c>
      <c r="F261" s="12" t="s">
        <v>35</v>
      </c>
      <c r="G261" s="14">
        <v>35000</v>
      </c>
      <c r="H261" s="14">
        <v>1004.5</v>
      </c>
      <c r="I261" s="14">
        <v>1064</v>
      </c>
      <c r="J261" s="14">
        <v>0</v>
      </c>
      <c r="K261" s="14">
        <f>+G261-SUM(H261:J261)-M261</f>
        <v>17645.739999999998</v>
      </c>
      <c r="L261" s="14">
        <v>19714.240000000002</v>
      </c>
      <c r="M261" s="14">
        <v>15285.76</v>
      </c>
    </row>
    <row r="262" spans="1:13" s="2" customFormat="1" ht="72.75" customHeight="1" x14ac:dyDescent="0.35">
      <c r="A262" s="11">
        <v>253</v>
      </c>
      <c r="B262" s="12" t="s">
        <v>332</v>
      </c>
      <c r="C262" s="13" t="s">
        <v>14</v>
      </c>
      <c r="D262" s="12" t="s">
        <v>333</v>
      </c>
      <c r="E262" s="12" t="s">
        <v>56</v>
      </c>
      <c r="F262" s="12" t="s">
        <v>95</v>
      </c>
      <c r="G262" s="14">
        <v>35000</v>
      </c>
      <c r="H262" s="14">
        <v>1004.5</v>
      </c>
      <c r="I262" s="14">
        <v>1064</v>
      </c>
      <c r="J262" s="14">
        <v>0</v>
      </c>
      <c r="K262" s="14">
        <f>+G262-SUM(H262:J262)-M262</f>
        <v>25</v>
      </c>
      <c r="L262" s="14">
        <v>2093.5</v>
      </c>
      <c r="M262" s="14">
        <v>32906.5</v>
      </c>
    </row>
    <row r="263" spans="1:13" s="2" customFormat="1" ht="72.75" customHeight="1" x14ac:dyDescent="0.35">
      <c r="A263" s="11">
        <v>254</v>
      </c>
      <c r="B263" s="12" t="s">
        <v>338</v>
      </c>
      <c r="C263" s="13" t="s">
        <v>14</v>
      </c>
      <c r="D263" s="12" t="s">
        <v>333</v>
      </c>
      <c r="E263" s="12" t="s">
        <v>339</v>
      </c>
      <c r="F263" s="12" t="s">
        <v>95</v>
      </c>
      <c r="G263" s="14">
        <v>35000</v>
      </c>
      <c r="H263" s="14">
        <v>1004.5</v>
      </c>
      <c r="I263" s="14">
        <v>1064</v>
      </c>
      <c r="J263" s="14">
        <v>0</v>
      </c>
      <c r="K263" s="14">
        <f>+G263-SUM(H263:J263)-M263</f>
        <v>2075</v>
      </c>
      <c r="L263" s="14">
        <v>4143.5</v>
      </c>
      <c r="M263" s="14">
        <v>30856.5</v>
      </c>
    </row>
    <row r="264" spans="1:13" s="2" customFormat="1" ht="72.75" customHeight="1" x14ac:dyDescent="0.35">
      <c r="A264" s="11">
        <v>255</v>
      </c>
      <c r="B264" s="12" t="s">
        <v>340</v>
      </c>
      <c r="C264" s="13" t="s">
        <v>14</v>
      </c>
      <c r="D264" s="12" t="s">
        <v>333</v>
      </c>
      <c r="E264" s="12" t="s">
        <v>329</v>
      </c>
      <c r="F264" s="12" t="s">
        <v>95</v>
      </c>
      <c r="G264" s="14">
        <v>35000</v>
      </c>
      <c r="H264" s="14">
        <v>1004.5</v>
      </c>
      <c r="I264" s="14">
        <v>1064</v>
      </c>
      <c r="J264" s="14">
        <v>0</v>
      </c>
      <c r="K264" s="14">
        <f>+G264-SUM(H264:J264)-M264</f>
        <v>8751.7099999999991</v>
      </c>
      <c r="L264" s="14">
        <v>10820.21</v>
      </c>
      <c r="M264" s="14">
        <v>24179.79</v>
      </c>
    </row>
    <row r="265" spans="1:13" s="2" customFormat="1" ht="72.75" customHeight="1" x14ac:dyDescent="0.35">
      <c r="A265" s="11">
        <v>256</v>
      </c>
      <c r="B265" s="12" t="s">
        <v>341</v>
      </c>
      <c r="C265" s="13" t="s">
        <v>14</v>
      </c>
      <c r="D265" s="12" t="s">
        <v>333</v>
      </c>
      <c r="E265" s="12" t="s">
        <v>25</v>
      </c>
      <c r="F265" s="12" t="s">
        <v>95</v>
      </c>
      <c r="G265" s="14">
        <v>35000</v>
      </c>
      <c r="H265" s="14">
        <v>1004.5</v>
      </c>
      <c r="I265" s="14">
        <v>1064</v>
      </c>
      <c r="J265" s="14">
        <v>0</v>
      </c>
      <c r="K265" s="14">
        <f>+G265-SUM(H265:J265)-M265</f>
        <v>25</v>
      </c>
      <c r="L265" s="14">
        <v>2093.5</v>
      </c>
      <c r="M265" s="14">
        <v>32906.5</v>
      </c>
    </row>
    <row r="266" spans="1:13" s="2" customFormat="1" ht="72.75" customHeight="1" x14ac:dyDescent="0.35">
      <c r="A266" s="11">
        <v>257</v>
      </c>
      <c r="B266" s="12" t="s">
        <v>342</v>
      </c>
      <c r="C266" s="13" t="s">
        <v>14</v>
      </c>
      <c r="D266" s="12" t="s">
        <v>333</v>
      </c>
      <c r="E266" s="12" t="s">
        <v>96</v>
      </c>
      <c r="F266" s="12" t="s">
        <v>95</v>
      </c>
      <c r="G266" s="14">
        <v>35000</v>
      </c>
      <c r="H266" s="14">
        <v>1004.5</v>
      </c>
      <c r="I266" s="14">
        <v>1064</v>
      </c>
      <c r="J266" s="14">
        <v>0</v>
      </c>
      <c r="K266" s="14">
        <f>+G266-SUM(H266:J266)-M266</f>
        <v>25496.71</v>
      </c>
      <c r="L266" s="14">
        <v>27565.21</v>
      </c>
      <c r="M266" s="14">
        <v>7434.79</v>
      </c>
    </row>
    <row r="267" spans="1:13" s="2" customFormat="1" ht="72.75" customHeight="1" x14ac:dyDescent="0.35">
      <c r="A267" s="11">
        <v>258</v>
      </c>
      <c r="B267" s="12" t="s">
        <v>343</v>
      </c>
      <c r="C267" s="13" t="s">
        <v>14</v>
      </c>
      <c r="D267" s="12" t="s">
        <v>333</v>
      </c>
      <c r="E267" s="12" t="s">
        <v>171</v>
      </c>
      <c r="F267" s="12" t="s">
        <v>95</v>
      </c>
      <c r="G267" s="14">
        <v>35000</v>
      </c>
      <c r="H267" s="14">
        <v>1004.5</v>
      </c>
      <c r="I267" s="14">
        <v>1064</v>
      </c>
      <c r="J267" s="14">
        <v>0</v>
      </c>
      <c r="K267" s="14">
        <f>+G267-SUM(H267:J267)-M267</f>
        <v>16661.32</v>
      </c>
      <c r="L267" s="14">
        <v>18729.82</v>
      </c>
      <c r="M267" s="14">
        <v>16270.18</v>
      </c>
    </row>
    <row r="268" spans="1:13" s="2" customFormat="1" ht="72.75" customHeight="1" x14ac:dyDescent="0.35">
      <c r="A268" s="11">
        <v>259</v>
      </c>
      <c r="B268" s="12" t="s">
        <v>344</v>
      </c>
      <c r="C268" s="13" t="s">
        <v>22</v>
      </c>
      <c r="D268" s="12" t="s">
        <v>345</v>
      </c>
      <c r="E268" s="12" t="s">
        <v>96</v>
      </c>
      <c r="F268" s="12" t="s">
        <v>95</v>
      </c>
      <c r="G268" s="14">
        <v>35000</v>
      </c>
      <c r="H268" s="14">
        <v>1004.5</v>
      </c>
      <c r="I268" s="14">
        <v>1064</v>
      </c>
      <c r="J268" s="14">
        <v>0</v>
      </c>
      <c r="K268" s="14">
        <f>+G268-SUM(H268:J268)-M268</f>
        <v>12188.560000000001</v>
      </c>
      <c r="L268" s="14">
        <v>14257.06</v>
      </c>
      <c r="M268" s="14">
        <v>20742.939999999999</v>
      </c>
    </row>
    <row r="269" spans="1:13" s="2" customFormat="1" ht="72.75" customHeight="1" x14ac:dyDescent="0.35">
      <c r="A269" s="11">
        <v>260</v>
      </c>
      <c r="B269" s="12" t="s">
        <v>346</v>
      </c>
      <c r="C269" s="13" t="s">
        <v>22</v>
      </c>
      <c r="D269" s="12" t="s">
        <v>345</v>
      </c>
      <c r="E269" s="12" t="s">
        <v>56</v>
      </c>
      <c r="F269" s="12" t="s">
        <v>95</v>
      </c>
      <c r="G269" s="14">
        <v>35000</v>
      </c>
      <c r="H269" s="14">
        <v>1004.5</v>
      </c>
      <c r="I269" s="14">
        <v>1064</v>
      </c>
      <c r="J269" s="14">
        <v>0</v>
      </c>
      <c r="K269" s="14">
        <f>+G269-SUM(H269:J269)-M269</f>
        <v>9516.0600000000013</v>
      </c>
      <c r="L269" s="14">
        <v>11584.56</v>
      </c>
      <c r="M269" s="14">
        <v>23415.439999999999</v>
      </c>
    </row>
    <row r="270" spans="1:13" s="2" customFormat="1" ht="72.75" customHeight="1" x14ac:dyDescent="0.35">
      <c r="A270" s="11">
        <v>261</v>
      </c>
      <c r="B270" s="12" t="s">
        <v>653</v>
      </c>
      <c r="C270" s="13" t="s">
        <v>22</v>
      </c>
      <c r="D270" s="12" t="s">
        <v>345</v>
      </c>
      <c r="E270" s="12" t="s">
        <v>56</v>
      </c>
      <c r="F270" s="12" t="s">
        <v>95</v>
      </c>
      <c r="G270" s="14">
        <v>35000</v>
      </c>
      <c r="H270" s="14">
        <v>1004.5</v>
      </c>
      <c r="I270" s="14">
        <v>1064</v>
      </c>
      <c r="J270" s="14">
        <v>0</v>
      </c>
      <c r="K270" s="14">
        <f>+G270-SUM(H270:J270)-M270</f>
        <v>3225.2200000000012</v>
      </c>
      <c r="L270" s="14">
        <v>5293.72</v>
      </c>
      <c r="M270" s="14">
        <v>29706.28</v>
      </c>
    </row>
    <row r="271" spans="1:13" s="2" customFormat="1" ht="72.75" customHeight="1" x14ac:dyDescent="0.35">
      <c r="A271" s="11">
        <v>262</v>
      </c>
      <c r="B271" s="12" t="s">
        <v>348</v>
      </c>
      <c r="C271" s="13" t="s">
        <v>22</v>
      </c>
      <c r="D271" s="12" t="s">
        <v>345</v>
      </c>
      <c r="E271" s="12" t="s">
        <v>56</v>
      </c>
      <c r="F271" s="12" t="s">
        <v>95</v>
      </c>
      <c r="G271" s="14">
        <v>35000</v>
      </c>
      <c r="H271" s="14">
        <v>1004.5</v>
      </c>
      <c r="I271" s="14">
        <v>1064</v>
      </c>
      <c r="J271" s="14">
        <v>0</v>
      </c>
      <c r="K271" s="14">
        <f>+G271-SUM(H271:J271)-M271</f>
        <v>4575</v>
      </c>
      <c r="L271" s="14">
        <v>6643.5</v>
      </c>
      <c r="M271" s="14">
        <v>28356.5</v>
      </c>
    </row>
    <row r="272" spans="1:13" s="2" customFormat="1" ht="72.75" customHeight="1" x14ac:dyDescent="0.35">
      <c r="A272" s="11">
        <v>263</v>
      </c>
      <c r="B272" s="12" t="s">
        <v>650</v>
      </c>
      <c r="C272" s="13" t="s">
        <v>14</v>
      </c>
      <c r="D272" s="12" t="s">
        <v>345</v>
      </c>
      <c r="E272" s="12" t="s">
        <v>147</v>
      </c>
      <c r="F272" s="12" t="s">
        <v>95</v>
      </c>
      <c r="G272" s="14">
        <v>35000</v>
      </c>
      <c r="H272" s="14">
        <v>1004.5</v>
      </c>
      <c r="I272" s="14">
        <v>1064</v>
      </c>
      <c r="J272" s="14">
        <v>0</v>
      </c>
      <c r="K272" s="14">
        <f>+G272-SUM(H272:J272)-M272</f>
        <v>9942.3499999999985</v>
      </c>
      <c r="L272" s="14">
        <v>12010.85</v>
      </c>
      <c r="M272" s="14">
        <v>22989.15</v>
      </c>
    </row>
    <row r="273" spans="1:13" s="2" customFormat="1" ht="72.75" customHeight="1" x14ac:dyDescent="0.35">
      <c r="A273" s="11">
        <v>264</v>
      </c>
      <c r="B273" s="12" t="s">
        <v>349</v>
      </c>
      <c r="C273" s="13" t="s">
        <v>14</v>
      </c>
      <c r="D273" s="12" t="s">
        <v>345</v>
      </c>
      <c r="E273" s="12" t="s">
        <v>339</v>
      </c>
      <c r="F273" s="12" t="s">
        <v>95</v>
      </c>
      <c r="G273" s="14">
        <v>35000</v>
      </c>
      <c r="H273" s="14">
        <v>1004.5</v>
      </c>
      <c r="I273" s="14">
        <v>1064</v>
      </c>
      <c r="J273" s="14">
        <v>0</v>
      </c>
      <c r="K273" s="14">
        <f>+G273-SUM(H273:J273)-M273</f>
        <v>19349.73</v>
      </c>
      <c r="L273" s="14">
        <v>21418.23</v>
      </c>
      <c r="M273" s="14">
        <v>13581.77</v>
      </c>
    </row>
    <row r="274" spans="1:13" s="2" customFormat="1" ht="72.75" customHeight="1" x14ac:dyDescent="0.35">
      <c r="A274" s="11">
        <v>265</v>
      </c>
      <c r="B274" s="12" t="s">
        <v>350</v>
      </c>
      <c r="C274" s="13" t="s">
        <v>14</v>
      </c>
      <c r="D274" s="12" t="s">
        <v>345</v>
      </c>
      <c r="E274" s="12" t="s">
        <v>96</v>
      </c>
      <c r="F274" s="12" t="s">
        <v>35</v>
      </c>
      <c r="G274" s="14">
        <v>35000</v>
      </c>
      <c r="H274" s="14">
        <v>1004.5</v>
      </c>
      <c r="I274" s="14">
        <v>1064</v>
      </c>
      <c r="J274" s="14">
        <v>0</v>
      </c>
      <c r="K274" s="14">
        <f>+G274-SUM(H274:J274)-M274</f>
        <v>3570.4500000000007</v>
      </c>
      <c r="L274" s="14">
        <v>5638.95</v>
      </c>
      <c r="M274" s="14">
        <v>29361.05</v>
      </c>
    </row>
    <row r="275" spans="1:13" s="2" customFormat="1" ht="72.75" customHeight="1" x14ac:dyDescent="0.35">
      <c r="A275" s="11">
        <v>266</v>
      </c>
      <c r="B275" s="12" t="s">
        <v>354</v>
      </c>
      <c r="C275" s="13" t="s">
        <v>22</v>
      </c>
      <c r="D275" s="12" t="s">
        <v>355</v>
      </c>
      <c r="E275" s="12" t="s">
        <v>79</v>
      </c>
      <c r="F275" s="12" t="s">
        <v>39</v>
      </c>
      <c r="G275" s="14">
        <v>200000</v>
      </c>
      <c r="H275" s="14">
        <v>5740</v>
      </c>
      <c r="I275" s="14">
        <v>4943.8</v>
      </c>
      <c r="J275" s="14">
        <v>35155.69</v>
      </c>
      <c r="K275" s="14">
        <f>+G275-SUM(H275:J275)-M275</f>
        <v>4099.9000000000233</v>
      </c>
      <c r="L275" s="14">
        <v>49939.39</v>
      </c>
      <c r="M275" s="14">
        <v>150060.60999999999</v>
      </c>
    </row>
    <row r="276" spans="1:13" s="2" customFormat="1" ht="72.75" customHeight="1" x14ac:dyDescent="0.35">
      <c r="A276" s="11">
        <v>267</v>
      </c>
      <c r="B276" s="12" t="s">
        <v>352</v>
      </c>
      <c r="C276" s="13" t="s">
        <v>14</v>
      </c>
      <c r="D276" s="12" t="s">
        <v>356</v>
      </c>
      <c r="E276" s="12" t="s">
        <v>353</v>
      </c>
      <c r="F276" s="12" t="s">
        <v>39</v>
      </c>
      <c r="G276" s="14">
        <v>175000</v>
      </c>
      <c r="H276" s="14">
        <v>5022.5</v>
      </c>
      <c r="I276" s="14">
        <v>4943.8</v>
      </c>
      <c r="J276" s="14">
        <v>29841.29</v>
      </c>
      <c r="K276" s="14">
        <f>+G276-SUM(H276:J276)-M276</f>
        <v>6075</v>
      </c>
      <c r="L276" s="14">
        <v>45882.59</v>
      </c>
      <c r="M276" s="14">
        <v>129117.41</v>
      </c>
    </row>
    <row r="277" spans="1:13" s="2" customFormat="1" ht="72.75" customHeight="1" x14ac:dyDescent="0.35">
      <c r="A277" s="11">
        <v>268</v>
      </c>
      <c r="B277" s="12" t="s">
        <v>411</v>
      </c>
      <c r="C277" s="13" t="s">
        <v>14</v>
      </c>
      <c r="D277" s="12" t="s">
        <v>356</v>
      </c>
      <c r="E277" s="12" t="s">
        <v>106</v>
      </c>
      <c r="F277" s="12" t="s">
        <v>39</v>
      </c>
      <c r="G277" s="14">
        <v>175000</v>
      </c>
      <c r="H277" s="14">
        <v>5022.5</v>
      </c>
      <c r="I277" s="14">
        <v>4943.8</v>
      </c>
      <c r="J277" s="14">
        <v>29841.29</v>
      </c>
      <c r="K277" s="14">
        <f>+G277-SUM(H277:J277)-M277</f>
        <v>6496.7100000000064</v>
      </c>
      <c r="L277" s="14">
        <v>46304.3</v>
      </c>
      <c r="M277" s="14">
        <v>128695.7</v>
      </c>
    </row>
    <row r="278" spans="1:13" s="2" customFormat="1" ht="72.75" customHeight="1" x14ac:dyDescent="0.35">
      <c r="A278" s="11">
        <v>269</v>
      </c>
      <c r="B278" s="12" t="s">
        <v>358</v>
      </c>
      <c r="C278" s="13" t="s">
        <v>14</v>
      </c>
      <c r="D278" s="12" t="s">
        <v>356</v>
      </c>
      <c r="E278" s="12" t="s">
        <v>359</v>
      </c>
      <c r="F278" s="12" t="s">
        <v>39</v>
      </c>
      <c r="G278" s="14">
        <v>175000</v>
      </c>
      <c r="H278" s="14">
        <v>5022.5</v>
      </c>
      <c r="I278" s="14">
        <v>4943.8</v>
      </c>
      <c r="J278" s="14">
        <v>29841.29</v>
      </c>
      <c r="K278" s="14">
        <f>+G278-SUM(H278:J278)-M278</f>
        <v>4392.4300000000076</v>
      </c>
      <c r="L278" s="14">
        <v>44200.02</v>
      </c>
      <c r="M278" s="14">
        <v>130799.98</v>
      </c>
    </row>
    <row r="279" spans="1:13" s="2" customFormat="1" ht="72.75" customHeight="1" x14ac:dyDescent="0.35">
      <c r="A279" s="11">
        <v>270</v>
      </c>
      <c r="B279" s="12" t="s">
        <v>360</v>
      </c>
      <c r="C279" s="13" t="s">
        <v>14</v>
      </c>
      <c r="D279" s="12" t="s">
        <v>356</v>
      </c>
      <c r="E279" s="12" t="s">
        <v>361</v>
      </c>
      <c r="F279" s="12" t="s">
        <v>39</v>
      </c>
      <c r="G279" s="14">
        <v>175000</v>
      </c>
      <c r="H279" s="14">
        <v>5022.5</v>
      </c>
      <c r="I279" s="14">
        <v>4943.8</v>
      </c>
      <c r="J279" s="14">
        <v>29841.29</v>
      </c>
      <c r="K279" s="14">
        <f>+G279-SUM(H279:J279)-M279</f>
        <v>5125</v>
      </c>
      <c r="L279" s="14">
        <v>44932.59</v>
      </c>
      <c r="M279" s="14">
        <v>130067.41</v>
      </c>
    </row>
    <row r="280" spans="1:13" s="2" customFormat="1" ht="72.75" customHeight="1" x14ac:dyDescent="0.35">
      <c r="A280" s="11">
        <v>271</v>
      </c>
      <c r="B280" s="12" t="s">
        <v>351</v>
      </c>
      <c r="C280" s="13" t="s">
        <v>14</v>
      </c>
      <c r="D280" s="12" t="s">
        <v>356</v>
      </c>
      <c r="E280" s="12" t="s">
        <v>339</v>
      </c>
      <c r="F280" s="12" t="s">
        <v>35</v>
      </c>
      <c r="G280" s="14">
        <v>175000</v>
      </c>
      <c r="H280" s="14">
        <v>5022.5</v>
      </c>
      <c r="I280" s="14">
        <v>4943.8</v>
      </c>
      <c r="J280" s="14">
        <v>29841.29</v>
      </c>
      <c r="K280" s="14">
        <f>+G280-SUM(H280:J280)-M280</f>
        <v>21656.790000000008</v>
      </c>
      <c r="L280" s="14">
        <v>61464.38</v>
      </c>
      <c r="M280" s="14">
        <v>113535.62</v>
      </c>
    </row>
    <row r="281" spans="1:13" s="2" customFormat="1" ht="72.75" customHeight="1" x14ac:dyDescent="0.35">
      <c r="A281" s="11">
        <v>272</v>
      </c>
      <c r="B281" s="12" t="s">
        <v>362</v>
      </c>
      <c r="C281" s="13" t="s">
        <v>14</v>
      </c>
      <c r="D281" s="12" t="s">
        <v>363</v>
      </c>
      <c r="E281" s="12" t="s">
        <v>60</v>
      </c>
      <c r="F281" s="12" t="s">
        <v>39</v>
      </c>
      <c r="G281" s="14">
        <v>175000</v>
      </c>
      <c r="H281" s="14">
        <v>5022.5</v>
      </c>
      <c r="I281" s="14">
        <v>4943.8</v>
      </c>
      <c r="J281" s="14">
        <v>29841.29</v>
      </c>
      <c r="K281" s="14">
        <f>+G281-SUM(H281:J281)-M281</f>
        <v>59501.260000000009</v>
      </c>
      <c r="L281" s="14">
        <v>99308.85</v>
      </c>
      <c r="M281" s="14">
        <v>75691.149999999994</v>
      </c>
    </row>
    <row r="282" spans="1:13" s="2" customFormat="1" ht="72.75" customHeight="1" x14ac:dyDescent="0.35">
      <c r="A282" s="11">
        <v>273</v>
      </c>
      <c r="B282" s="12" t="s">
        <v>364</v>
      </c>
      <c r="C282" s="13" t="s">
        <v>14</v>
      </c>
      <c r="D282" s="12" t="s">
        <v>365</v>
      </c>
      <c r="E282" s="12" t="s">
        <v>116</v>
      </c>
      <c r="F282" s="12" t="s">
        <v>39</v>
      </c>
      <c r="G282" s="14">
        <v>175000</v>
      </c>
      <c r="H282" s="14">
        <v>5022.5</v>
      </c>
      <c r="I282" s="14">
        <v>4943.8</v>
      </c>
      <c r="J282" s="14">
        <v>29841.29</v>
      </c>
      <c r="K282" s="14">
        <f>+G282-SUM(H282:J282)-M282</f>
        <v>1075</v>
      </c>
      <c r="L282" s="14">
        <v>40882.589999999997</v>
      </c>
      <c r="M282" s="14">
        <v>134117.41</v>
      </c>
    </row>
    <row r="283" spans="1:13" s="2" customFormat="1" ht="72.75" customHeight="1" x14ac:dyDescent="0.35">
      <c r="A283" s="11">
        <v>274</v>
      </c>
      <c r="B283" s="12" t="s">
        <v>366</v>
      </c>
      <c r="C283" s="13" t="s">
        <v>14</v>
      </c>
      <c r="D283" s="12" t="s">
        <v>367</v>
      </c>
      <c r="E283" s="12" t="s">
        <v>147</v>
      </c>
      <c r="F283" s="12" t="s">
        <v>39</v>
      </c>
      <c r="G283" s="14">
        <v>175000</v>
      </c>
      <c r="H283" s="14">
        <v>5022.5</v>
      </c>
      <c r="I283" s="14">
        <v>4943.8</v>
      </c>
      <c r="J283" s="14">
        <v>29085.07</v>
      </c>
      <c r="K283" s="14">
        <f>+G283-SUM(H283:J283)-M283</f>
        <v>3049.8999999999942</v>
      </c>
      <c r="L283" s="14">
        <v>42101.27</v>
      </c>
      <c r="M283" s="14">
        <v>132898.73000000001</v>
      </c>
    </row>
    <row r="284" spans="1:13" s="2" customFormat="1" ht="72.75" customHeight="1" x14ac:dyDescent="0.35">
      <c r="A284" s="11">
        <v>275</v>
      </c>
      <c r="B284" s="12" t="s">
        <v>368</v>
      </c>
      <c r="C284" s="13" t="s">
        <v>14</v>
      </c>
      <c r="D284" s="12" t="s">
        <v>369</v>
      </c>
      <c r="E284" s="12" t="s">
        <v>16</v>
      </c>
      <c r="F284" s="12" t="s">
        <v>64</v>
      </c>
      <c r="G284" s="14">
        <v>225000</v>
      </c>
      <c r="H284" s="14">
        <v>6457.5</v>
      </c>
      <c r="I284" s="14">
        <v>4943.8</v>
      </c>
      <c r="J284" s="14">
        <v>41982.54</v>
      </c>
      <c r="K284" s="14">
        <f>+G284-SUM(H284:J284)-M284</f>
        <v>10633.070000000007</v>
      </c>
      <c r="L284" s="14">
        <v>64016.91</v>
      </c>
      <c r="M284" s="14">
        <v>160983.09</v>
      </c>
    </row>
    <row r="285" spans="1:13" s="2" customFormat="1" ht="72.75" customHeight="1" x14ac:dyDescent="0.35">
      <c r="A285" s="11">
        <v>276</v>
      </c>
      <c r="B285" s="12" t="s">
        <v>370</v>
      </c>
      <c r="C285" s="13" t="s">
        <v>22</v>
      </c>
      <c r="D285" s="12" t="s">
        <v>371</v>
      </c>
      <c r="E285" s="12" t="s">
        <v>116</v>
      </c>
      <c r="F285" s="12" t="s">
        <v>39</v>
      </c>
      <c r="G285" s="14">
        <v>35000</v>
      </c>
      <c r="H285" s="14">
        <v>1004.5</v>
      </c>
      <c r="I285" s="14">
        <v>1064</v>
      </c>
      <c r="J285" s="14">
        <v>0</v>
      </c>
      <c r="K285" s="14">
        <f>+G285-SUM(H285:J285)-M285</f>
        <v>575</v>
      </c>
      <c r="L285" s="14">
        <v>2643.5</v>
      </c>
      <c r="M285" s="14">
        <v>32356.5</v>
      </c>
    </row>
    <row r="286" spans="1:13" s="2" customFormat="1" ht="72.75" customHeight="1" x14ac:dyDescent="0.35">
      <c r="A286" s="11">
        <v>277</v>
      </c>
      <c r="B286" s="12" t="s">
        <v>372</v>
      </c>
      <c r="C286" s="13" t="s">
        <v>22</v>
      </c>
      <c r="D286" s="12" t="s">
        <v>371</v>
      </c>
      <c r="E286" s="12" t="s">
        <v>159</v>
      </c>
      <c r="F286" s="12" t="s">
        <v>95</v>
      </c>
      <c r="G286" s="14">
        <v>35000</v>
      </c>
      <c r="H286" s="14">
        <v>1004.5</v>
      </c>
      <c r="I286" s="14">
        <v>1064</v>
      </c>
      <c r="J286" s="14">
        <v>0</v>
      </c>
      <c r="K286" s="14">
        <f>+G286-SUM(H286:J286)-M286</f>
        <v>25</v>
      </c>
      <c r="L286" s="14">
        <v>2093.5</v>
      </c>
      <c r="M286" s="14">
        <v>32906.5</v>
      </c>
    </row>
    <row r="287" spans="1:13" s="2" customFormat="1" ht="72.75" customHeight="1" x14ac:dyDescent="0.35">
      <c r="A287" s="11">
        <v>278</v>
      </c>
      <c r="B287" s="12" t="s">
        <v>665</v>
      </c>
      <c r="C287" s="13" t="s">
        <v>14</v>
      </c>
      <c r="D287" s="12" t="s">
        <v>374</v>
      </c>
      <c r="E287" s="12" t="s">
        <v>174</v>
      </c>
      <c r="F287" s="12" t="s">
        <v>39</v>
      </c>
      <c r="G287" s="14">
        <v>34500</v>
      </c>
      <c r="H287" s="14">
        <v>990.15</v>
      </c>
      <c r="I287" s="14">
        <v>1048.8</v>
      </c>
      <c r="J287" s="14">
        <v>0</v>
      </c>
      <c r="K287" s="14">
        <f>+G287-SUM(H287:J287)-M287</f>
        <v>25</v>
      </c>
      <c r="L287" s="14">
        <v>2063.9499999999998</v>
      </c>
      <c r="M287" s="14">
        <v>32436.05</v>
      </c>
    </row>
    <row r="288" spans="1:13" s="2" customFormat="1" ht="72.75" customHeight="1" x14ac:dyDescent="0.35">
      <c r="A288" s="11">
        <v>279</v>
      </c>
      <c r="B288" s="12" t="s">
        <v>373</v>
      </c>
      <c r="C288" s="13" t="s">
        <v>14</v>
      </c>
      <c r="D288" s="12" t="s">
        <v>374</v>
      </c>
      <c r="E288" s="12" t="s">
        <v>174</v>
      </c>
      <c r="F288" s="12" t="s">
        <v>95</v>
      </c>
      <c r="G288" s="14">
        <v>34500</v>
      </c>
      <c r="H288" s="14">
        <v>990.15</v>
      </c>
      <c r="I288" s="14">
        <v>1048.8</v>
      </c>
      <c r="J288" s="14">
        <v>0</v>
      </c>
      <c r="K288" s="14">
        <f>+G288-SUM(H288:J288)-M288</f>
        <v>11584.739999999998</v>
      </c>
      <c r="L288" s="14">
        <v>13623.69</v>
      </c>
      <c r="M288" s="14">
        <v>20876.310000000001</v>
      </c>
    </row>
    <row r="289" spans="1:13" s="2" customFormat="1" ht="72.75" customHeight="1" x14ac:dyDescent="0.35">
      <c r="A289" s="11">
        <v>280</v>
      </c>
      <c r="B289" s="12" t="s">
        <v>375</v>
      </c>
      <c r="C289" s="13" t="s">
        <v>14</v>
      </c>
      <c r="D289" s="12" t="s">
        <v>374</v>
      </c>
      <c r="E289" s="12" t="s">
        <v>174</v>
      </c>
      <c r="F289" s="12" t="s">
        <v>39</v>
      </c>
      <c r="G289" s="14">
        <v>34500</v>
      </c>
      <c r="H289" s="14">
        <v>990.15</v>
      </c>
      <c r="I289" s="14">
        <v>1048.8</v>
      </c>
      <c r="J289" s="14">
        <v>0</v>
      </c>
      <c r="K289" s="14">
        <f>+G289-SUM(H289:J289)-M289</f>
        <v>16290.59</v>
      </c>
      <c r="L289" s="14">
        <v>18329.54</v>
      </c>
      <c r="M289" s="14">
        <v>16170.46</v>
      </c>
    </row>
    <row r="290" spans="1:13" s="2" customFormat="1" ht="72.75" customHeight="1" x14ac:dyDescent="0.35">
      <c r="A290" s="11">
        <v>281</v>
      </c>
      <c r="B290" s="12" t="s">
        <v>376</v>
      </c>
      <c r="C290" s="13" t="s">
        <v>14</v>
      </c>
      <c r="D290" s="12" t="s">
        <v>374</v>
      </c>
      <c r="E290" s="12" t="s">
        <v>106</v>
      </c>
      <c r="F290" s="12" t="s">
        <v>377</v>
      </c>
      <c r="G290" s="14">
        <v>34500</v>
      </c>
      <c r="H290" s="14">
        <v>990.15</v>
      </c>
      <c r="I290" s="14">
        <v>1048.8</v>
      </c>
      <c r="J290" s="14">
        <v>0</v>
      </c>
      <c r="K290" s="14">
        <f>+G290-SUM(H290:J290)-M290</f>
        <v>11998.079999999998</v>
      </c>
      <c r="L290" s="14">
        <v>14037.03</v>
      </c>
      <c r="M290" s="14">
        <v>20462.97</v>
      </c>
    </row>
    <row r="291" spans="1:13" s="2" customFormat="1" ht="72.75" customHeight="1" x14ac:dyDescent="0.35">
      <c r="A291" s="11">
        <v>282</v>
      </c>
      <c r="B291" s="12" t="s">
        <v>378</v>
      </c>
      <c r="C291" s="13" t="s">
        <v>22</v>
      </c>
      <c r="D291" s="12" t="s">
        <v>379</v>
      </c>
      <c r="E291" s="12" t="s">
        <v>96</v>
      </c>
      <c r="F291" s="12" t="s">
        <v>39</v>
      </c>
      <c r="G291" s="14">
        <v>130000</v>
      </c>
      <c r="H291" s="14">
        <v>3731</v>
      </c>
      <c r="I291" s="14">
        <v>3952</v>
      </c>
      <c r="J291" s="14">
        <v>19162.12</v>
      </c>
      <c r="K291" s="14">
        <f>+G291-SUM(H291:J291)-M291</f>
        <v>43580.130000000005</v>
      </c>
      <c r="L291" s="14">
        <v>70425.25</v>
      </c>
      <c r="M291" s="14">
        <v>59574.75</v>
      </c>
    </row>
    <row r="292" spans="1:13" s="2" customFormat="1" ht="72.75" customHeight="1" x14ac:dyDescent="0.35">
      <c r="A292" s="11">
        <v>283</v>
      </c>
      <c r="B292" s="12" t="s">
        <v>397</v>
      </c>
      <c r="C292" s="13" t="s">
        <v>22</v>
      </c>
      <c r="D292" s="12" t="s">
        <v>670</v>
      </c>
      <c r="E292" s="12" t="s">
        <v>20</v>
      </c>
      <c r="F292" s="12" t="s">
        <v>35</v>
      </c>
      <c r="G292" s="14">
        <v>135000</v>
      </c>
      <c r="H292" s="14">
        <v>3874.5</v>
      </c>
      <c r="I292" s="14">
        <v>4104</v>
      </c>
      <c r="J292" s="14">
        <v>20338.240000000002</v>
      </c>
      <c r="K292" s="14">
        <f>+G292-SUM(H292:J292)-M292</f>
        <v>1967.1199999999953</v>
      </c>
      <c r="L292" s="14">
        <v>30283.86</v>
      </c>
      <c r="M292" s="14">
        <v>104716.14</v>
      </c>
    </row>
    <row r="293" spans="1:13" s="2" customFormat="1" ht="72.75" customHeight="1" x14ac:dyDescent="0.35">
      <c r="A293" s="11">
        <v>284</v>
      </c>
      <c r="B293" s="12" t="s">
        <v>380</v>
      </c>
      <c r="C293" s="13" t="s">
        <v>14</v>
      </c>
      <c r="D293" s="12" t="s">
        <v>381</v>
      </c>
      <c r="E293" s="12" t="s">
        <v>118</v>
      </c>
      <c r="F293" s="12" t="s">
        <v>35</v>
      </c>
      <c r="G293" s="14">
        <v>125000</v>
      </c>
      <c r="H293" s="14">
        <v>3587.5</v>
      </c>
      <c r="I293" s="14">
        <v>3800</v>
      </c>
      <c r="J293" s="14">
        <v>17985.990000000002</v>
      </c>
      <c r="K293" s="14">
        <f>+G293-SUM(H293:J293)-M293</f>
        <v>7509.4599999999919</v>
      </c>
      <c r="L293" s="14">
        <v>32882.949999999997</v>
      </c>
      <c r="M293" s="14">
        <v>92117.05</v>
      </c>
    </row>
    <row r="294" spans="1:13" s="2" customFormat="1" ht="72.75" customHeight="1" x14ac:dyDescent="0.35">
      <c r="A294" s="11">
        <v>285</v>
      </c>
      <c r="B294" s="12" t="s">
        <v>382</v>
      </c>
      <c r="C294" s="13" t="s">
        <v>14</v>
      </c>
      <c r="D294" s="12" t="s">
        <v>383</v>
      </c>
      <c r="E294" s="12" t="s">
        <v>384</v>
      </c>
      <c r="F294" s="12" t="s">
        <v>35</v>
      </c>
      <c r="G294" s="14">
        <v>125000</v>
      </c>
      <c r="H294" s="14">
        <v>3587.5</v>
      </c>
      <c r="I294" s="14">
        <v>3800</v>
      </c>
      <c r="J294" s="14">
        <v>17607.88</v>
      </c>
      <c r="K294" s="14">
        <f>+G294-SUM(H294:J294)-M294</f>
        <v>4587.4499999999971</v>
      </c>
      <c r="L294" s="14">
        <v>29582.83</v>
      </c>
      <c r="M294" s="14">
        <v>95417.17</v>
      </c>
    </row>
    <row r="295" spans="1:13" s="2" customFormat="1" ht="72.75" customHeight="1" x14ac:dyDescent="0.35">
      <c r="A295" s="11">
        <v>286</v>
      </c>
      <c r="B295" s="12" t="s">
        <v>328</v>
      </c>
      <c r="C295" s="13" t="s">
        <v>14</v>
      </c>
      <c r="D295" s="12" t="s">
        <v>672</v>
      </c>
      <c r="E295" s="12" t="s">
        <v>329</v>
      </c>
      <c r="F295" s="12" t="s">
        <v>35</v>
      </c>
      <c r="G295" s="14">
        <v>135000</v>
      </c>
      <c r="H295" s="14">
        <v>3874.5</v>
      </c>
      <c r="I295" s="14">
        <v>4104</v>
      </c>
      <c r="J295" s="14">
        <v>20338.240000000002</v>
      </c>
      <c r="K295" s="14">
        <f>+G295-SUM(H295:J295)-M295</f>
        <v>40804.689999999988</v>
      </c>
      <c r="L295" s="14">
        <v>69121.429999999993</v>
      </c>
      <c r="M295" s="14">
        <v>65878.570000000007</v>
      </c>
    </row>
    <row r="296" spans="1:13" s="2" customFormat="1" ht="72.75" customHeight="1" x14ac:dyDescent="0.35">
      <c r="A296" s="11">
        <v>287</v>
      </c>
      <c r="B296" s="12" t="s">
        <v>385</v>
      </c>
      <c r="C296" s="13" t="s">
        <v>14</v>
      </c>
      <c r="D296" s="12" t="s">
        <v>386</v>
      </c>
      <c r="E296" s="12" t="s">
        <v>106</v>
      </c>
      <c r="F296" s="12" t="s">
        <v>35</v>
      </c>
      <c r="G296" s="14">
        <v>125000</v>
      </c>
      <c r="H296" s="14">
        <v>3587.5</v>
      </c>
      <c r="I296" s="14">
        <v>3800</v>
      </c>
      <c r="J296" s="14">
        <v>17985.990000000002</v>
      </c>
      <c r="K296" s="14">
        <f>+G296-SUM(H296:J296)-M296</f>
        <v>55763.709999999992</v>
      </c>
      <c r="L296" s="14">
        <v>81137.2</v>
      </c>
      <c r="M296" s="14">
        <v>43862.8</v>
      </c>
    </row>
    <row r="297" spans="1:13" s="2" customFormat="1" ht="72.75" customHeight="1" x14ac:dyDescent="0.35">
      <c r="A297" s="11">
        <v>288</v>
      </c>
      <c r="B297" s="12" t="s">
        <v>387</v>
      </c>
      <c r="C297" s="13" t="s">
        <v>22</v>
      </c>
      <c r="D297" s="12" t="s">
        <v>388</v>
      </c>
      <c r="E297" s="12" t="s">
        <v>148</v>
      </c>
      <c r="F297" s="12" t="s">
        <v>39</v>
      </c>
      <c r="G297" s="14">
        <v>75000</v>
      </c>
      <c r="H297" s="14">
        <v>2152.5</v>
      </c>
      <c r="I297" s="14">
        <v>2280</v>
      </c>
      <c r="J297" s="14">
        <v>6309.38</v>
      </c>
      <c r="K297" s="14">
        <f>+G297-SUM(H297:J297)-M297</f>
        <v>3074.9999999999927</v>
      </c>
      <c r="L297" s="14">
        <v>13816.88</v>
      </c>
      <c r="M297" s="14">
        <v>61183.12</v>
      </c>
    </row>
    <row r="298" spans="1:13" s="2" customFormat="1" ht="72.75" customHeight="1" x14ac:dyDescent="0.35">
      <c r="A298" s="11">
        <v>289</v>
      </c>
      <c r="B298" s="12" t="s">
        <v>389</v>
      </c>
      <c r="C298" s="13" t="s">
        <v>22</v>
      </c>
      <c r="D298" s="12" t="s">
        <v>390</v>
      </c>
      <c r="E298" s="12" t="s">
        <v>79</v>
      </c>
      <c r="F298" s="12" t="s">
        <v>39</v>
      </c>
      <c r="G298" s="14">
        <v>135000</v>
      </c>
      <c r="H298" s="14">
        <v>3874.5</v>
      </c>
      <c r="I298" s="14">
        <v>4104</v>
      </c>
      <c r="J298" s="14">
        <v>20338.240000000002</v>
      </c>
      <c r="K298" s="14">
        <f>+G298-SUM(H298:J298)-M298</f>
        <v>125</v>
      </c>
      <c r="L298" s="14">
        <v>28441.74</v>
      </c>
      <c r="M298" s="14">
        <v>106558.26</v>
      </c>
    </row>
    <row r="299" spans="1:13" s="2" customFormat="1" ht="72.75" customHeight="1" x14ac:dyDescent="0.35">
      <c r="A299" s="11">
        <v>290</v>
      </c>
      <c r="B299" s="12" t="s">
        <v>391</v>
      </c>
      <c r="C299" s="13" t="s">
        <v>14</v>
      </c>
      <c r="D299" s="12" t="s">
        <v>392</v>
      </c>
      <c r="E299" s="12" t="s">
        <v>393</v>
      </c>
      <c r="F299" s="12" t="s">
        <v>39</v>
      </c>
      <c r="G299" s="14">
        <v>135000</v>
      </c>
      <c r="H299" s="14">
        <v>3874.5</v>
      </c>
      <c r="I299" s="14">
        <v>4104</v>
      </c>
      <c r="J299" s="14">
        <v>19582.02</v>
      </c>
      <c r="K299" s="14">
        <f>+G299-SUM(H299:J299)-M299</f>
        <v>13471.61</v>
      </c>
      <c r="L299" s="14">
        <v>41032.129999999997</v>
      </c>
      <c r="M299" s="14">
        <v>93967.87</v>
      </c>
    </row>
    <row r="300" spans="1:13" s="2" customFormat="1" ht="72.75" customHeight="1" x14ac:dyDescent="0.35">
      <c r="A300" s="11">
        <v>291</v>
      </c>
      <c r="B300" s="12" t="s">
        <v>407</v>
      </c>
      <c r="C300" s="13" t="s">
        <v>22</v>
      </c>
      <c r="D300" s="12" t="s">
        <v>395</v>
      </c>
      <c r="E300" s="12" t="s">
        <v>101</v>
      </c>
      <c r="F300" s="12" t="s">
        <v>35</v>
      </c>
      <c r="G300" s="14">
        <v>65000</v>
      </c>
      <c r="H300" s="14">
        <v>1865.5</v>
      </c>
      <c r="I300" s="14">
        <v>1976</v>
      </c>
      <c r="J300" s="14">
        <v>3822.6</v>
      </c>
      <c r="K300" s="14">
        <f>+G300-SUM(H300:J300)-M300</f>
        <v>3049.9000000000015</v>
      </c>
      <c r="L300" s="14">
        <v>10714</v>
      </c>
      <c r="M300" s="14">
        <v>54286</v>
      </c>
    </row>
    <row r="301" spans="1:13" s="2" customFormat="1" ht="72.75" customHeight="1" x14ac:dyDescent="0.35">
      <c r="A301" s="11">
        <v>292</v>
      </c>
      <c r="B301" s="12" t="s">
        <v>403</v>
      </c>
      <c r="C301" s="13" t="s">
        <v>22</v>
      </c>
      <c r="D301" s="12" t="s">
        <v>395</v>
      </c>
      <c r="E301" s="12" t="s">
        <v>90</v>
      </c>
      <c r="F301" s="12" t="s">
        <v>35</v>
      </c>
      <c r="G301" s="14">
        <v>75000</v>
      </c>
      <c r="H301" s="14">
        <v>2152.5</v>
      </c>
      <c r="I301" s="14">
        <v>2280</v>
      </c>
      <c r="J301" s="14">
        <v>6309.38</v>
      </c>
      <c r="K301" s="14">
        <f>+G301-SUM(H301:J301)-M301</f>
        <v>15093.249999999993</v>
      </c>
      <c r="L301" s="14">
        <v>25835.13</v>
      </c>
      <c r="M301" s="14">
        <v>49164.87</v>
      </c>
    </row>
    <row r="302" spans="1:13" s="2" customFormat="1" ht="72.75" customHeight="1" x14ac:dyDescent="0.35">
      <c r="A302" s="11">
        <v>293</v>
      </c>
      <c r="B302" s="12" t="s">
        <v>668</v>
      </c>
      <c r="C302" s="13" t="s">
        <v>22</v>
      </c>
      <c r="D302" s="12" t="s">
        <v>395</v>
      </c>
      <c r="E302" s="12" t="s">
        <v>42</v>
      </c>
      <c r="F302" s="12" t="s">
        <v>39</v>
      </c>
      <c r="G302" s="14">
        <v>95000</v>
      </c>
      <c r="H302" s="14">
        <v>2726.5</v>
      </c>
      <c r="I302" s="14">
        <v>2888</v>
      </c>
      <c r="J302" s="14">
        <v>10929.24</v>
      </c>
      <c r="K302" s="14">
        <f>+G302-SUM(H302:J302)-M302</f>
        <v>25.000000000014552</v>
      </c>
      <c r="L302" s="14">
        <v>16568.740000000002</v>
      </c>
      <c r="M302" s="14">
        <v>78431.259999999995</v>
      </c>
    </row>
    <row r="303" spans="1:13" s="2" customFormat="1" ht="72.75" customHeight="1" x14ac:dyDescent="0.35">
      <c r="A303" s="11">
        <v>294</v>
      </c>
      <c r="B303" s="12" t="s">
        <v>396</v>
      </c>
      <c r="C303" s="13" t="s">
        <v>22</v>
      </c>
      <c r="D303" s="12" t="s">
        <v>395</v>
      </c>
      <c r="E303" s="12" t="s">
        <v>27</v>
      </c>
      <c r="F303" s="12" t="s">
        <v>39</v>
      </c>
      <c r="G303" s="14">
        <v>115000</v>
      </c>
      <c r="H303" s="14">
        <v>3300.5</v>
      </c>
      <c r="I303" s="14">
        <v>3496</v>
      </c>
      <c r="J303" s="14">
        <v>15633.74</v>
      </c>
      <c r="K303" s="14">
        <f>+G303-SUM(H303:J303)-M303</f>
        <v>25.000000000014552</v>
      </c>
      <c r="L303" s="14">
        <v>22455.24</v>
      </c>
      <c r="M303" s="14">
        <v>92544.76</v>
      </c>
    </row>
    <row r="304" spans="1:13" s="2" customFormat="1" ht="72.75" customHeight="1" x14ac:dyDescent="0.35">
      <c r="A304" s="11">
        <v>295</v>
      </c>
      <c r="B304" s="12" t="s">
        <v>404</v>
      </c>
      <c r="C304" s="13" t="s">
        <v>22</v>
      </c>
      <c r="D304" s="12" t="s">
        <v>395</v>
      </c>
      <c r="E304" s="12" t="s">
        <v>405</v>
      </c>
      <c r="F304" s="12" t="s">
        <v>39</v>
      </c>
      <c r="G304" s="14">
        <v>115000</v>
      </c>
      <c r="H304" s="14">
        <v>3300.5</v>
      </c>
      <c r="I304" s="14">
        <v>3496</v>
      </c>
      <c r="J304" s="14">
        <v>15633.74</v>
      </c>
      <c r="K304" s="14">
        <f>+G304-SUM(H304:J304)-M304</f>
        <v>25.000000000014552</v>
      </c>
      <c r="L304" s="14">
        <v>22455.24</v>
      </c>
      <c r="M304" s="14">
        <v>92544.76</v>
      </c>
    </row>
    <row r="305" spans="1:13" s="2" customFormat="1" ht="72.75" customHeight="1" x14ac:dyDescent="0.35">
      <c r="A305" s="11">
        <v>296</v>
      </c>
      <c r="B305" s="12" t="s">
        <v>398</v>
      </c>
      <c r="C305" s="13" t="s">
        <v>22</v>
      </c>
      <c r="D305" s="12" t="s">
        <v>395</v>
      </c>
      <c r="E305" s="12" t="s">
        <v>399</v>
      </c>
      <c r="F305" s="12" t="s">
        <v>39</v>
      </c>
      <c r="G305" s="14">
        <v>135000</v>
      </c>
      <c r="H305" s="14">
        <v>3874.5</v>
      </c>
      <c r="I305" s="14">
        <v>4104</v>
      </c>
      <c r="J305" s="14">
        <v>20338.240000000002</v>
      </c>
      <c r="K305" s="14">
        <f>+G305-SUM(H305:J305)-M305</f>
        <v>28406.14</v>
      </c>
      <c r="L305" s="14">
        <v>56722.879999999997</v>
      </c>
      <c r="M305" s="14">
        <v>78277.119999999995</v>
      </c>
    </row>
    <row r="306" spans="1:13" s="2" customFormat="1" ht="72.75" customHeight="1" x14ac:dyDescent="0.35">
      <c r="A306" s="11">
        <v>297</v>
      </c>
      <c r="B306" s="12" t="s">
        <v>400</v>
      </c>
      <c r="C306" s="13" t="s">
        <v>22</v>
      </c>
      <c r="D306" s="12" t="s">
        <v>395</v>
      </c>
      <c r="E306" s="12" t="s">
        <v>401</v>
      </c>
      <c r="F306" s="12" t="s">
        <v>35</v>
      </c>
      <c r="G306" s="14">
        <v>135000</v>
      </c>
      <c r="H306" s="14">
        <v>3874.5</v>
      </c>
      <c r="I306" s="14">
        <v>4104</v>
      </c>
      <c r="J306" s="14">
        <v>20338.240000000002</v>
      </c>
      <c r="K306" s="14">
        <f>+G306-SUM(H306:J306)-M306</f>
        <v>145</v>
      </c>
      <c r="L306" s="14">
        <v>28461.74</v>
      </c>
      <c r="M306" s="14">
        <v>106538.26</v>
      </c>
    </row>
    <row r="307" spans="1:13" s="2" customFormat="1" ht="72.75" customHeight="1" x14ac:dyDescent="0.35">
      <c r="A307" s="11">
        <v>298</v>
      </c>
      <c r="B307" s="12" t="s">
        <v>415</v>
      </c>
      <c r="C307" s="13" t="s">
        <v>14</v>
      </c>
      <c r="D307" s="12" t="s">
        <v>395</v>
      </c>
      <c r="E307" s="12" t="s">
        <v>359</v>
      </c>
      <c r="F307" s="12" t="s">
        <v>35</v>
      </c>
      <c r="G307" s="14">
        <v>115000</v>
      </c>
      <c r="H307" s="14">
        <v>3300.5</v>
      </c>
      <c r="I307" s="14">
        <v>3496</v>
      </c>
      <c r="J307" s="14">
        <v>15633.74</v>
      </c>
      <c r="K307" s="14">
        <f>+G307-SUM(H307:J307)-M307</f>
        <v>61216.430000000008</v>
      </c>
      <c r="L307" s="14">
        <v>83646.67</v>
      </c>
      <c r="M307" s="14">
        <v>31353.33</v>
      </c>
    </row>
    <row r="308" spans="1:13" s="2" customFormat="1" ht="72.75" customHeight="1" x14ac:dyDescent="0.35">
      <c r="A308" s="11">
        <v>299</v>
      </c>
      <c r="B308" s="12" t="s">
        <v>412</v>
      </c>
      <c r="C308" s="13" t="s">
        <v>14</v>
      </c>
      <c r="D308" s="12" t="s">
        <v>395</v>
      </c>
      <c r="E308" s="12" t="s">
        <v>188</v>
      </c>
      <c r="F308" s="12" t="s">
        <v>35</v>
      </c>
      <c r="G308" s="14">
        <v>125000</v>
      </c>
      <c r="H308" s="14">
        <v>3587.5</v>
      </c>
      <c r="I308" s="14">
        <v>3800</v>
      </c>
      <c r="J308" s="14">
        <v>17607.88</v>
      </c>
      <c r="K308" s="14">
        <f>+G308-SUM(H308:J308)-M308</f>
        <v>48667.34</v>
      </c>
      <c r="L308" s="14">
        <v>73662.720000000001</v>
      </c>
      <c r="M308" s="14">
        <v>51337.279999999999</v>
      </c>
    </row>
    <row r="309" spans="1:13" s="2" customFormat="1" ht="72.75" customHeight="1" x14ac:dyDescent="0.35">
      <c r="A309" s="11">
        <v>300</v>
      </c>
      <c r="B309" s="12" t="s">
        <v>416</v>
      </c>
      <c r="C309" s="13" t="s">
        <v>14</v>
      </c>
      <c r="D309" s="12" t="s">
        <v>395</v>
      </c>
      <c r="E309" s="12" t="s">
        <v>357</v>
      </c>
      <c r="F309" s="12" t="s">
        <v>39</v>
      </c>
      <c r="G309" s="14">
        <v>125000</v>
      </c>
      <c r="H309" s="14">
        <v>3587.5</v>
      </c>
      <c r="I309" s="14">
        <v>3800</v>
      </c>
      <c r="J309" s="14">
        <v>17985.990000000002</v>
      </c>
      <c r="K309" s="14">
        <f>+G309-SUM(H309:J309)-M309</f>
        <v>125</v>
      </c>
      <c r="L309" s="14">
        <v>25498.49</v>
      </c>
      <c r="M309" s="14">
        <v>99501.51</v>
      </c>
    </row>
    <row r="310" spans="1:13" s="2" customFormat="1" ht="72.75" customHeight="1" x14ac:dyDescent="0.35">
      <c r="A310" s="11">
        <v>301</v>
      </c>
      <c r="B310" s="12" t="s">
        <v>417</v>
      </c>
      <c r="C310" s="13" t="s">
        <v>14</v>
      </c>
      <c r="D310" s="12" t="s">
        <v>395</v>
      </c>
      <c r="E310" s="12" t="s">
        <v>38</v>
      </c>
      <c r="F310" s="12" t="s">
        <v>39</v>
      </c>
      <c r="G310" s="14">
        <v>125000</v>
      </c>
      <c r="H310" s="14">
        <v>3587.5</v>
      </c>
      <c r="I310" s="14">
        <v>3800</v>
      </c>
      <c r="J310" s="14">
        <v>17985.990000000002</v>
      </c>
      <c r="K310" s="14">
        <f>+G310-SUM(H310:J310)-M310</f>
        <v>25</v>
      </c>
      <c r="L310" s="14">
        <v>25398.49</v>
      </c>
      <c r="M310" s="14">
        <v>99601.51</v>
      </c>
    </row>
    <row r="311" spans="1:13" s="2" customFormat="1" ht="72.75" customHeight="1" x14ac:dyDescent="0.35">
      <c r="A311" s="11">
        <v>302</v>
      </c>
      <c r="B311" s="12" t="s">
        <v>408</v>
      </c>
      <c r="C311" s="13" t="s">
        <v>14</v>
      </c>
      <c r="D311" s="12" t="s">
        <v>395</v>
      </c>
      <c r="E311" s="12" t="s">
        <v>71</v>
      </c>
      <c r="F311" s="12" t="s">
        <v>39</v>
      </c>
      <c r="G311" s="14">
        <v>135000</v>
      </c>
      <c r="H311" s="14">
        <v>3874.5</v>
      </c>
      <c r="I311" s="14">
        <v>4104</v>
      </c>
      <c r="J311" s="14">
        <v>19960.13</v>
      </c>
      <c r="K311" s="14">
        <f>+G311-SUM(H311:J311)-M311</f>
        <v>6587.4499999999971</v>
      </c>
      <c r="L311" s="14">
        <v>34526.080000000002</v>
      </c>
      <c r="M311" s="14">
        <v>100473.92</v>
      </c>
    </row>
    <row r="312" spans="1:13" s="2" customFormat="1" ht="72.75" customHeight="1" x14ac:dyDescent="0.35">
      <c r="A312" s="11">
        <v>303</v>
      </c>
      <c r="B312" s="12" t="s">
        <v>418</v>
      </c>
      <c r="C312" s="13" t="s">
        <v>14</v>
      </c>
      <c r="D312" s="12" t="s">
        <v>395</v>
      </c>
      <c r="E312" s="12" t="s">
        <v>419</v>
      </c>
      <c r="F312" s="12" t="s">
        <v>39</v>
      </c>
      <c r="G312" s="14">
        <v>135000</v>
      </c>
      <c r="H312" s="14">
        <v>3874.5</v>
      </c>
      <c r="I312" s="14">
        <v>4104</v>
      </c>
      <c r="J312" s="14">
        <v>19960.13</v>
      </c>
      <c r="K312" s="14">
        <f>+G312-SUM(H312:J312)-M312</f>
        <v>1537.4499999999971</v>
      </c>
      <c r="L312" s="14">
        <v>29476.080000000002</v>
      </c>
      <c r="M312" s="14">
        <v>105523.92</v>
      </c>
    </row>
    <row r="313" spans="1:13" s="2" customFormat="1" ht="72.75" customHeight="1" x14ac:dyDescent="0.35">
      <c r="A313" s="11">
        <v>304</v>
      </c>
      <c r="B313" s="12" t="s">
        <v>420</v>
      </c>
      <c r="C313" s="13" t="s">
        <v>14</v>
      </c>
      <c r="D313" s="12" t="s">
        <v>395</v>
      </c>
      <c r="E313" s="12" t="s">
        <v>421</v>
      </c>
      <c r="F313" s="12" t="s">
        <v>35</v>
      </c>
      <c r="G313" s="14">
        <v>135000</v>
      </c>
      <c r="H313" s="14">
        <v>3874.5</v>
      </c>
      <c r="I313" s="14">
        <v>4104</v>
      </c>
      <c r="J313" s="14">
        <v>20338.240000000002</v>
      </c>
      <c r="K313" s="14">
        <f>+G313-SUM(H313:J313)-M313</f>
        <v>2075</v>
      </c>
      <c r="L313" s="14">
        <v>30391.74</v>
      </c>
      <c r="M313" s="14">
        <v>104608.26</v>
      </c>
    </row>
    <row r="314" spans="1:13" s="2" customFormat="1" ht="72.75" customHeight="1" x14ac:dyDescent="0.35">
      <c r="A314" s="11">
        <v>305</v>
      </c>
      <c r="B314" s="12" t="s">
        <v>409</v>
      </c>
      <c r="C314" s="13" t="s">
        <v>14</v>
      </c>
      <c r="D314" s="12" t="s">
        <v>395</v>
      </c>
      <c r="E314" s="12" t="s">
        <v>410</v>
      </c>
      <c r="F314" s="12" t="s">
        <v>39</v>
      </c>
      <c r="G314" s="14">
        <v>135000</v>
      </c>
      <c r="H314" s="14">
        <v>3874.5</v>
      </c>
      <c r="I314" s="14">
        <v>4104</v>
      </c>
      <c r="J314" s="14">
        <v>20338.240000000002</v>
      </c>
      <c r="K314" s="14">
        <f>+G314-SUM(H314:J314)-M314</f>
        <v>4075</v>
      </c>
      <c r="L314" s="14">
        <v>32391.74</v>
      </c>
      <c r="M314" s="14">
        <v>102608.26</v>
      </c>
    </row>
    <row r="315" spans="1:13" s="2" customFormat="1" ht="72.75" customHeight="1" x14ac:dyDescent="0.35">
      <c r="A315" s="11">
        <v>306</v>
      </c>
      <c r="B315" s="12" t="s">
        <v>413</v>
      </c>
      <c r="C315" s="13" t="s">
        <v>14</v>
      </c>
      <c r="D315" s="12" t="s">
        <v>395</v>
      </c>
      <c r="E315" s="12" t="s">
        <v>27</v>
      </c>
      <c r="F315" s="12" t="s">
        <v>39</v>
      </c>
      <c r="G315" s="14">
        <v>135000</v>
      </c>
      <c r="H315" s="14">
        <v>3874.5</v>
      </c>
      <c r="I315" s="14">
        <v>4104</v>
      </c>
      <c r="J315" s="14">
        <v>20338.240000000002</v>
      </c>
      <c r="K315" s="14">
        <f>+G315-SUM(H315:J315)-M315</f>
        <v>3075</v>
      </c>
      <c r="L315" s="14">
        <v>31391.74</v>
      </c>
      <c r="M315" s="14">
        <v>103608.26</v>
      </c>
    </row>
    <row r="316" spans="1:13" s="2" customFormat="1" ht="72.75" customHeight="1" x14ac:dyDescent="0.35">
      <c r="A316" s="11">
        <v>307</v>
      </c>
      <c r="B316" s="12" t="s">
        <v>414</v>
      </c>
      <c r="C316" s="13" t="s">
        <v>14</v>
      </c>
      <c r="D316" s="12" t="s">
        <v>395</v>
      </c>
      <c r="E316" s="12" t="s">
        <v>174</v>
      </c>
      <c r="F316" s="12" t="s">
        <v>39</v>
      </c>
      <c r="G316" s="14">
        <v>135000</v>
      </c>
      <c r="H316" s="14">
        <v>3874.5</v>
      </c>
      <c r="I316" s="14">
        <v>4104</v>
      </c>
      <c r="J316" s="14">
        <v>20338.240000000002</v>
      </c>
      <c r="K316" s="14">
        <f>+G316-SUM(H316:J316)-M316</f>
        <v>20075</v>
      </c>
      <c r="L316" s="14">
        <v>48391.74</v>
      </c>
      <c r="M316" s="14">
        <v>86608.26</v>
      </c>
    </row>
    <row r="317" spans="1:13" s="2" customFormat="1" ht="72.75" customHeight="1" x14ac:dyDescent="0.35">
      <c r="A317" s="11">
        <v>308</v>
      </c>
      <c r="B317" s="12" t="s">
        <v>394</v>
      </c>
      <c r="C317" s="13" t="s">
        <v>22</v>
      </c>
      <c r="D317" s="12" t="s">
        <v>669</v>
      </c>
      <c r="E317" s="12" t="s">
        <v>130</v>
      </c>
      <c r="F317" s="12" t="s">
        <v>35</v>
      </c>
      <c r="G317" s="14">
        <v>135000</v>
      </c>
      <c r="H317" s="14">
        <v>3874.5</v>
      </c>
      <c r="I317" s="14">
        <v>4104</v>
      </c>
      <c r="J317" s="14">
        <v>20338.240000000002</v>
      </c>
      <c r="K317" s="14">
        <f>+G317-SUM(H317:J317)-M317</f>
        <v>225</v>
      </c>
      <c r="L317" s="14">
        <v>28541.74</v>
      </c>
      <c r="M317" s="14">
        <v>106458.26</v>
      </c>
    </row>
    <row r="318" spans="1:13" s="2" customFormat="1" ht="72.75" customHeight="1" x14ac:dyDescent="0.35">
      <c r="A318" s="11">
        <v>309</v>
      </c>
      <c r="B318" s="12" t="s">
        <v>678</v>
      </c>
      <c r="C318" s="13" t="s">
        <v>14</v>
      </c>
      <c r="D318" s="12" t="s">
        <v>679</v>
      </c>
      <c r="E318" s="12" t="s">
        <v>25</v>
      </c>
      <c r="F318" s="12" t="s">
        <v>35</v>
      </c>
      <c r="G318" s="14">
        <v>85000</v>
      </c>
      <c r="H318" s="14">
        <v>2439.5</v>
      </c>
      <c r="I318" s="14">
        <v>2584</v>
      </c>
      <c r="J318" s="14">
        <v>8576.99</v>
      </c>
      <c r="K318" s="14">
        <f>+G318-SUM(H318:J318)-M318</f>
        <v>10124.999999999993</v>
      </c>
      <c r="L318" s="14">
        <v>23725.49</v>
      </c>
      <c r="M318" s="14">
        <v>61274.51</v>
      </c>
    </row>
    <row r="319" spans="1:13" s="2" customFormat="1" ht="72.75" customHeight="1" x14ac:dyDescent="0.35">
      <c r="A319" s="11">
        <v>310</v>
      </c>
      <c r="B319" s="12" t="s">
        <v>422</v>
      </c>
      <c r="C319" s="13" t="s">
        <v>22</v>
      </c>
      <c r="D319" s="12" t="s">
        <v>423</v>
      </c>
      <c r="E319" s="12" t="s">
        <v>50</v>
      </c>
      <c r="F319" s="12" t="s">
        <v>39</v>
      </c>
      <c r="G319" s="14">
        <v>125000</v>
      </c>
      <c r="H319" s="14">
        <v>3587.5</v>
      </c>
      <c r="I319" s="14">
        <v>3800</v>
      </c>
      <c r="J319" s="14">
        <v>17985.990000000002</v>
      </c>
      <c r="K319" s="14">
        <f>+G319-SUM(H319:J319)-M319</f>
        <v>25</v>
      </c>
      <c r="L319" s="14">
        <v>25398.49</v>
      </c>
      <c r="M319" s="14">
        <v>99601.51</v>
      </c>
    </row>
    <row r="320" spans="1:13" s="2" customFormat="1" ht="72.75" customHeight="1" x14ac:dyDescent="0.35">
      <c r="A320" s="11">
        <v>311</v>
      </c>
      <c r="B320" s="12" t="s">
        <v>424</v>
      </c>
      <c r="C320" s="13" t="s">
        <v>22</v>
      </c>
      <c r="D320" s="12" t="s">
        <v>425</v>
      </c>
      <c r="E320" s="12" t="s">
        <v>54</v>
      </c>
      <c r="F320" s="12" t="s">
        <v>39</v>
      </c>
      <c r="G320" s="14">
        <v>70000</v>
      </c>
      <c r="H320" s="14">
        <v>2009</v>
      </c>
      <c r="I320" s="14">
        <v>2128</v>
      </c>
      <c r="J320" s="14">
        <v>5368.48</v>
      </c>
      <c r="K320" s="14">
        <f>+G320-SUM(H320:J320)-M320</f>
        <v>165.00000000000728</v>
      </c>
      <c r="L320" s="14">
        <v>9670.48</v>
      </c>
      <c r="M320" s="14">
        <v>60329.52</v>
      </c>
    </row>
    <row r="321" spans="1:13" s="2" customFormat="1" ht="72.75" customHeight="1" x14ac:dyDescent="0.35">
      <c r="A321" s="11">
        <v>312</v>
      </c>
      <c r="B321" s="12" t="s">
        <v>426</v>
      </c>
      <c r="C321" s="13" t="s">
        <v>14</v>
      </c>
      <c r="D321" s="12" t="s">
        <v>427</v>
      </c>
      <c r="E321" s="12" t="s">
        <v>54</v>
      </c>
      <c r="F321" s="12" t="s">
        <v>39</v>
      </c>
      <c r="G321" s="14">
        <v>60000</v>
      </c>
      <c r="H321" s="14">
        <v>1722</v>
      </c>
      <c r="I321" s="14">
        <v>1824</v>
      </c>
      <c r="J321" s="14">
        <v>3486.68</v>
      </c>
      <c r="K321" s="14">
        <f>+G321-SUM(H321:J321)-M321</f>
        <v>275</v>
      </c>
      <c r="L321" s="14">
        <v>7307.68</v>
      </c>
      <c r="M321" s="14">
        <v>52692.32</v>
      </c>
    </row>
    <row r="322" spans="1:13" s="2" customFormat="1" ht="72.75" customHeight="1" x14ac:dyDescent="0.35">
      <c r="A322" s="11">
        <v>313</v>
      </c>
      <c r="B322" s="12" t="s">
        <v>430</v>
      </c>
      <c r="C322" s="13" t="s">
        <v>22</v>
      </c>
      <c r="D322" s="12" t="s">
        <v>429</v>
      </c>
      <c r="E322" s="12" t="s">
        <v>54</v>
      </c>
      <c r="F322" s="12" t="s">
        <v>35</v>
      </c>
      <c r="G322" s="14">
        <v>60000</v>
      </c>
      <c r="H322" s="14">
        <v>1722</v>
      </c>
      <c r="I322" s="14">
        <v>1824</v>
      </c>
      <c r="J322" s="14">
        <v>2881.7</v>
      </c>
      <c r="K322" s="14">
        <f>+G322-SUM(H322:J322)-M322</f>
        <v>8120.6700000000055</v>
      </c>
      <c r="L322" s="14">
        <v>14548.37</v>
      </c>
      <c r="M322" s="14">
        <v>45451.63</v>
      </c>
    </row>
    <row r="323" spans="1:13" s="2" customFormat="1" ht="72.75" customHeight="1" x14ac:dyDescent="0.35">
      <c r="A323" s="11">
        <v>314</v>
      </c>
      <c r="B323" s="12" t="s">
        <v>428</v>
      </c>
      <c r="C323" s="13" t="s">
        <v>22</v>
      </c>
      <c r="D323" s="12" t="s">
        <v>429</v>
      </c>
      <c r="E323" s="12" t="s">
        <v>54</v>
      </c>
      <c r="F323" s="12" t="s">
        <v>35</v>
      </c>
      <c r="G323" s="14">
        <v>60000</v>
      </c>
      <c r="H323" s="14">
        <v>1722</v>
      </c>
      <c r="I323" s="14">
        <v>1824</v>
      </c>
      <c r="J323" s="14">
        <v>3486.68</v>
      </c>
      <c r="K323" s="14">
        <f>+G323-SUM(H323:J323)-M323</f>
        <v>28929.39</v>
      </c>
      <c r="L323" s="14">
        <v>35962.07</v>
      </c>
      <c r="M323" s="14">
        <v>24037.93</v>
      </c>
    </row>
    <row r="324" spans="1:13" s="2" customFormat="1" ht="72.75" customHeight="1" x14ac:dyDescent="0.35">
      <c r="A324" s="11">
        <v>315</v>
      </c>
      <c r="B324" s="12" t="s">
        <v>433</v>
      </c>
      <c r="C324" s="13" t="s">
        <v>14</v>
      </c>
      <c r="D324" s="12" t="s">
        <v>429</v>
      </c>
      <c r="E324" s="12" t="s">
        <v>54</v>
      </c>
      <c r="F324" s="12" t="s">
        <v>35</v>
      </c>
      <c r="G324" s="14">
        <v>60000</v>
      </c>
      <c r="H324" s="14">
        <v>1722</v>
      </c>
      <c r="I324" s="14">
        <v>1824</v>
      </c>
      <c r="J324" s="14">
        <v>3486.68</v>
      </c>
      <c r="K324" s="14">
        <f>+G324-SUM(H324:J324)-M324</f>
        <v>315</v>
      </c>
      <c r="L324" s="14">
        <v>7347.68</v>
      </c>
      <c r="M324" s="14">
        <v>52652.32</v>
      </c>
    </row>
    <row r="325" spans="1:13" s="2" customFormat="1" ht="72.75" customHeight="1" x14ac:dyDescent="0.35">
      <c r="A325" s="11">
        <v>316</v>
      </c>
      <c r="B325" s="12" t="s">
        <v>435</v>
      </c>
      <c r="C325" s="13" t="s">
        <v>14</v>
      </c>
      <c r="D325" s="12" t="s">
        <v>429</v>
      </c>
      <c r="E325" s="12" t="s">
        <v>54</v>
      </c>
      <c r="F325" s="12" t="s">
        <v>35</v>
      </c>
      <c r="G325" s="14">
        <v>60000</v>
      </c>
      <c r="H325" s="14">
        <v>1722</v>
      </c>
      <c r="I325" s="14">
        <v>1824</v>
      </c>
      <c r="J325" s="14">
        <v>3486.68</v>
      </c>
      <c r="K325" s="14">
        <f>+G325-SUM(H325:J325)-M325</f>
        <v>30701.79</v>
      </c>
      <c r="L325" s="14">
        <v>37734.47</v>
      </c>
      <c r="M325" s="14">
        <v>22265.53</v>
      </c>
    </row>
    <row r="326" spans="1:13" s="2" customFormat="1" ht="72.75" customHeight="1" x14ac:dyDescent="0.35">
      <c r="A326" s="11">
        <v>317</v>
      </c>
      <c r="B326" s="12" t="s">
        <v>432</v>
      </c>
      <c r="C326" s="13" t="s">
        <v>14</v>
      </c>
      <c r="D326" s="12" t="s">
        <v>429</v>
      </c>
      <c r="E326" s="12" t="s">
        <v>359</v>
      </c>
      <c r="F326" s="12" t="s">
        <v>35</v>
      </c>
      <c r="G326" s="14">
        <v>70000</v>
      </c>
      <c r="H326" s="14">
        <v>2009</v>
      </c>
      <c r="I326" s="14">
        <v>2128</v>
      </c>
      <c r="J326" s="14">
        <v>4763.5</v>
      </c>
      <c r="K326" s="14">
        <f>+G326-SUM(H326:J326)-M326</f>
        <v>3149.9000000000015</v>
      </c>
      <c r="L326" s="14">
        <v>12050.4</v>
      </c>
      <c r="M326" s="14">
        <v>57949.599999999999</v>
      </c>
    </row>
    <row r="327" spans="1:13" s="2" customFormat="1" ht="72.75" customHeight="1" x14ac:dyDescent="0.35">
      <c r="A327" s="11">
        <v>318</v>
      </c>
      <c r="B327" s="12" t="s">
        <v>445</v>
      </c>
      <c r="C327" s="13" t="s">
        <v>22</v>
      </c>
      <c r="D327" s="12" t="s">
        <v>437</v>
      </c>
      <c r="E327" s="12" t="s">
        <v>54</v>
      </c>
      <c r="F327" s="12" t="s">
        <v>35</v>
      </c>
      <c r="G327" s="14">
        <v>60000</v>
      </c>
      <c r="H327" s="14">
        <v>1722</v>
      </c>
      <c r="I327" s="14">
        <v>1824</v>
      </c>
      <c r="J327" s="14">
        <v>2881.7</v>
      </c>
      <c r="K327" s="14">
        <f>+G327-SUM(H327:J327)-M327</f>
        <v>28361.690000000002</v>
      </c>
      <c r="L327" s="14">
        <v>34789.39</v>
      </c>
      <c r="M327" s="14">
        <v>25210.61</v>
      </c>
    </row>
    <row r="328" spans="1:13" s="2" customFormat="1" ht="72.75" customHeight="1" x14ac:dyDescent="0.35">
      <c r="A328" s="11">
        <v>319</v>
      </c>
      <c r="B328" s="12" t="s">
        <v>436</v>
      </c>
      <c r="C328" s="13" t="s">
        <v>22</v>
      </c>
      <c r="D328" s="12" t="s">
        <v>437</v>
      </c>
      <c r="E328" s="12" t="s">
        <v>54</v>
      </c>
      <c r="F328" s="12" t="s">
        <v>35</v>
      </c>
      <c r="G328" s="14">
        <v>60000</v>
      </c>
      <c r="H328" s="14">
        <v>1722</v>
      </c>
      <c r="I328" s="14">
        <v>1824</v>
      </c>
      <c r="J328" s="14">
        <v>3184.19</v>
      </c>
      <c r="K328" s="14">
        <f>+G328-SUM(H328:J328)-M328</f>
        <v>23290.71</v>
      </c>
      <c r="L328" s="14">
        <v>30020.9</v>
      </c>
      <c r="M328" s="14">
        <v>29979.1</v>
      </c>
    </row>
    <row r="329" spans="1:13" s="2" customFormat="1" ht="72.75" customHeight="1" x14ac:dyDescent="0.35">
      <c r="A329" s="11">
        <v>320</v>
      </c>
      <c r="B329" s="12" t="s">
        <v>438</v>
      </c>
      <c r="C329" s="13" t="s">
        <v>22</v>
      </c>
      <c r="D329" s="12" t="s">
        <v>437</v>
      </c>
      <c r="E329" s="12" t="s">
        <v>54</v>
      </c>
      <c r="F329" s="12" t="s">
        <v>35</v>
      </c>
      <c r="G329" s="14">
        <v>60000</v>
      </c>
      <c r="H329" s="14">
        <v>1722</v>
      </c>
      <c r="I329" s="14">
        <v>1824</v>
      </c>
      <c r="J329" s="14">
        <v>3184.19</v>
      </c>
      <c r="K329" s="14">
        <f>+G329-SUM(H329:J329)-M329</f>
        <v>22222.909999999996</v>
      </c>
      <c r="L329" s="14">
        <v>28953.1</v>
      </c>
      <c r="M329" s="14">
        <v>31046.9</v>
      </c>
    </row>
    <row r="330" spans="1:13" s="2" customFormat="1" ht="72.75" customHeight="1" x14ac:dyDescent="0.35">
      <c r="A330" s="11">
        <v>321</v>
      </c>
      <c r="B330" s="12" t="s">
        <v>440</v>
      </c>
      <c r="C330" s="13" t="s">
        <v>22</v>
      </c>
      <c r="D330" s="12" t="s">
        <v>437</v>
      </c>
      <c r="E330" s="12" t="s">
        <v>54</v>
      </c>
      <c r="F330" s="12" t="s">
        <v>35</v>
      </c>
      <c r="G330" s="14">
        <v>60000</v>
      </c>
      <c r="H330" s="14">
        <v>1722</v>
      </c>
      <c r="I330" s="14">
        <v>1824</v>
      </c>
      <c r="J330" s="14">
        <v>3184.19</v>
      </c>
      <c r="K330" s="14">
        <f>+G330-SUM(H330:J330)-M330</f>
        <v>2687.4499999999971</v>
      </c>
      <c r="L330" s="14">
        <v>9417.64</v>
      </c>
      <c r="M330" s="14">
        <v>50582.36</v>
      </c>
    </row>
    <row r="331" spans="1:13" s="2" customFormat="1" ht="72.75" customHeight="1" x14ac:dyDescent="0.35">
      <c r="A331" s="11">
        <v>322</v>
      </c>
      <c r="B331" s="12" t="s">
        <v>442</v>
      </c>
      <c r="C331" s="13" t="s">
        <v>22</v>
      </c>
      <c r="D331" s="12" t="s">
        <v>437</v>
      </c>
      <c r="E331" s="12" t="s">
        <v>54</v>
      </c>
      <c r="F331" s="12" t="s">
        <v>35</v>
      </c>
      <c r="G331" s="14">
        <v>60000</v>
      </c>
      <c r="H331" s="14">
        <v>1722</v>
      </c>
      <c r="I331" s="14">
        <v>1824</v>
      </c>
      <c r="J331" s="14">
        <v>3184.19</v>
      </c>
      <c r="K331" s="14">
        <f>+G331-SUM(H331:J331)-M331</f>
        <v>6687.4499999999971</v>
      </c>
      <c r="L331" s="14">
        <v>13417.64</v>
      </c>
      <c r="M331" s="14">
        <v>46582.36</v>
      </c>
    </row>
    <row r="332" spans="1:13" s="2" customFormat="1" ht="72.75" customHeight="1" x14ac:dyDescent="0.35">
      <c r="A332" s="11">
        <v>323</v>
      </c>
      <c r="B332" s="12" t="s">
        <v>439</v>
      </c>
      <c r="C332" s="13" t="s">
        <v>22</v>
      </c>
      <c r="D332" s="12" t="s">
        <v>437</v>
      </c>
      <c r="E332" s="12" t="s">
        <v>54</v>
      </c>
      <c r="F332" s="12" t="s">
        <v>35</v>
      </c>
      <c r="G332" s="14">
        <v>60000</v>
      </c>
      <c r="H332" s="14">
        <v>1722</v>
      </c>
      <c r="I332" s="14">
        <v>1824</v>
      </c>
      <c r="J332" s="14">
        <v>3486.68</v>
      </c>
      <c r="K332" s="14">
        <f>+G332-SUM(H332:J332)-M332</f>
        <v>1415</v>
      </c>
      <c r="L332" s="14">
        <v>8447.68</v>
      </c>
      <c r="M332" s="14">
        <v>51552.32</v>
      </c>
    </row>
    <row r="333" spans="1:13" s="2" customFormat="1" ht="72.75" customHeight="1" x14ac:dyDescent="0.35">
      <c r="A333" s="11">
        <v>324</v>
      </c>
      <c r="B333" s="12" t="s">
        <v>441</v>
      </c>
      <c r="C333" s="13" t="s">
        <v>22</v>
      </c>
      <c r="D333" s="12" t="s">
        <v>437</v>
      </c>
      <c r="E333" s="12" t="s">
        <v>54</v>
      </c>
      <c r="F333" s="12" t="s">
        <v>35</v>
      </c>
      <c r="G333" s="14">
        <v>60000</v>
      </c>
      <c r="H333" s="14">
        <v>1722</v>
      </c>
      <c r="I333" s="14">
        <v>1824</v>
      </c>
      <c r="J333" s="14">
        <v>3486.68</v>
      </c>
      <c r="K333" s="14">
        <f>+G333-SUM(H333:J333)-M333</f>
        <v>25</v>
      </c>
      <c r="L333" s="14">
        <v>7057.68</v>
      </c>
      <c r="M333" s="14">
        <v>52942.32</v>
      </c>
    </row>
    <row r="334" spans="1:13" s="2" customFormat="1" ht="72.75" customHeight="1" x14ac:dyDescent="0.35">
      <c r="A334" s="11">
        <v>325</v>
      </c>
      <c r="B334" s="12" t="s">
        <v>443</v>
      </c>
      <c r="C334" s="13" t="s">
        <v>22</v>
      </c>
      <c r="D334" s="12" t="s">
        <v>437</v>
      </c>
      <c r="E334" s="12" t="s">
        <v>54</v>
      </c>
      <c r="F334" s="12" t="s">
        <v>35</v>
      </c>
      <c r="G334" s="14">
        <v>60000</v>
      </c>
      <c r="H334" s="14">
        <v>1722</v>
      </c>
      <c r="I334" s="14">
        <v>1824</v>
      </c>
      <c r="J334" s="14">
        <v>3486.68</v>
      </c>
      <c r="K334" s="14">
        <f>+G334-SUM(H334:J334)-M334</f>
        <v>145</v>
      </c>
      <c r="L334" s="14">
        <v>7177.68</v>
      </c>
      <c r="M334" s="14">
        <v>52822.32</v>
      </c>
    </row>
    <row r="335" spans="1:13" s="2" customFormat="1" ht="72.75" customHeight="1" x14ac:dyDescent="0.35">
      <c r="A335" s="11">
        <v>326</v>
      </c>
      <c r="B335" s="12" t="s">
        <v>444</v>
      </c>
      <c r="C335" s="13" t="s">
        <v>22</v>
      </c>
      <c r="D335" s="12" t="s">
        <v>437</v>
      </c>
      <c r="E335" s="12" t="s">
        <v>54</v>
      </c>
      <c r="F335" s="12" t="s">
        <v>35</v>
      </c>
      <c r="G335" s="14">
        <v>60000</v>
      </c>
      <c r="H335" s="14">
        <v>1722</v>
      </c>
      <c r="I335" s="14">
        <v>1824</v>
      </c>
      <c r="J335" s="14">
        <v>3486.68</v>
      </c>
      <c r="K335" s="14">
        <f>+G335-SUM(H335:J335)-M335</f>
        <v>2075</v>
      </c>
      <c r="L335" s="14">
        <v>9107.68</v>
      </c>
      <c r="M335" s="14">
        <v>50892.32</v>
      </c>
    </row>
    <row r="336" spans="1:13" s="2" customFormat="1" ht="72.75" customHeight="1" x14ac:dyDescent="0.35">
      <c r="A336" s="11">
        <v>327</v>
      </c>
      <c r="B336" s="12" t="s">
        <v>431</v>
      </c>
      <c r="C336" s="13" t="s">
        <v>22</v>
      </c>
      <c r="D336" s="12" t="s">
        <v>437</v>
      </c>
      <c r="E336" s="12" t="s">
        <v>96</v>
      </c>
      <c r="F336" s="12" t="s">
        <v>35</v>
      </c>
      <c r="G336" s="14">
        <v>60000</v>
      </c>
      <c r="H336" s="14">
        <v>1722</v>
      </c>
      <c r="I336" s="14">
        <v>1824</v>
      </c>
      <c r="J336" s="14">
        <v>3486.68</v>
      </c>
      <c r="K336" s="14">
        <f>+G336-SUM(H336:J336)-M336</f>
        <v>8983.4199999999983</v>
      </c>
      <c r="L336" s="14">
        <v>16016.1</v>
      </c>
      <c r="M336" s="14">
        <v>43983.9</v>
      </c>
    </row>
    <row r="337" spans="1:13" s="2" customFormat="1" ht="72.75" customHeight="1" x14ac:dyDescent="0.35">
      <c r="A337" s="11">
        <v>328</v>
      </c>
      <c r="B337" s="12" t="s">
        <v>446</v>
      </c>
      <c r="C337" s="13" t="s">
        <v>14</v>
      </c>
      <c r="D337" s="12" t="s">
        <v>437</v>
      </c>
      <c r="E337" s="12" t="s">
        <v>54</v>
      </c>
      <c r="F337" s="12" t="s">
        <v>35</v>
      </c>
      <c r="G337" s="14">
        <v>60000</v>
      </c>
      <c r="H337" s="14">
        <v>1722</v>
      </c>
      <c r="I337" s="14">
        <v>1824</v>
      </c>
      <c r="J337" s="14">
        <v>3184.19</v>
      </c>
      <c r="K337" s="14">
        <f>+G337-SUM(H337:J337)-M337</f>
        <v>1637.4499999999971</v>
      </c>
      <c r="L337" s="14">
        <v>8367.64</v>
      </c>
      <c r="M337" s="14">
        <v>51632.36</v>
      </c>
    </row>
    <row r="338" spans="1:13" s="2" customFormat="1" ht="72.75" customHeight="1" x14ac:dyDescent="0.35">
      <c r="A338" s="11">
        <v>329</v>
      </c>
      <c r="B338" s="12" t="s">
        <v>434</v>
      </c>
      <c r="C338" s="13" t="s">
        <v>14</v>
      </c>
      <c r="D338" s="12" t="s">
        <v>437</v>
      </c>
      <c r="E338" s="12" t="s">
        <v>96</v>
      </c>
      <c r="F338" s="12" t="s">
        <v>35</v>
      </c>
      <c r="G338" s="14">
        <v>60000</v>
      </c>
      <c r="H338" s="14">
        <v>1722</v>
      </c>
      <c r="I338" s="14">
        <v>1824</v>
      </c>
      <c r="J338" s="14">
        <v>3184.19</v>
      </c>
      <c r="K338" s="14">
        <f>+G338-SUM(H338:J338)-M338</f>
        <v>1657.4499999999971</v>
      </c>
      <c r="L338" s="14">
        <v>8387.64</v>
      </c>
      <c r="M338" s="14">
        <v>51612.36</v>
      </c>
    </row>
    <row r="339" spans="1:13" s="2" customFormat="1" ht="72.75" customHeight="1" x14ac:dyDescent="0.35">
      <c r="A339" s="11">
        <v>330</v>
      </c>
      <c r="B339" s="12" t="s">
        <v>448</v>
      </c>
      <c r="C339" s="13" t="s">
        <v>14</v>
      </c>
      <c r="D339" s="12" t="s">
        <v>437</v>
      </c>
      <c r="E339" s="12" t="s">
        <v>54</v>
      </c>
      <c r="F339" s="12" t="s">
        <v>35</v>
      </c>
      <c r="G339" s="14">
        <v>60000</v>
      </c>
      <c r="H339" s="14">
        <v>1722</v>
      </c>
      <c r="I339" s="14">
        <v>1824</v>
      </c>
      <c r="J339" s="14">
        <v>3184.19</v>
      </c>
      <c r="K339" s="14">
        <f>+G339-SUM(H339:J339)-M339</f>
        <v>1537.4499999999971</v>
      </c>
      <c r="L339" s="14">
        <v>8267.64</v>
      </c>
      <c r="M339" s="14">
        <v>51732.36</v>
      </c>
    </row>
    <row r="340" spans="1:13" s="2" customFormat="1" ht="72.75" customHeight="1" x14ac:dyDescent="0.35">
      <c r="A340" s="11">
        <v>331</v>
      </c>
      <c r="B340" s="12" t="s">
        <v>447</v>
      </c>
      <c r="C340" s="13" t="s">
        <v>14</v>
      </c>
      <c r="D340" s="12" t="s">
        <v>437</v>
      </c>
      <c r="E340" s="12" t="s">
        <v>54</v>
      </c>
      <c r="F340" s="12" t="s">
        <v>39</v>
      </c>
      <c r="G340" s="14">
        <v>60000</v>
      </c>
      <c r="H340" s="14">
        <v>1722</v>
      </c>
      <c r="I340" s="14">
        <v>1824</v>
      </c>
      <c r="J340" s="14">
        <v>3486.68</v>
      </c>
      <c r="K340" s="14">
        <f>+G340-SUM(H340:J340)-M340</f>
        <v>25</v>
      </c>
      <c r="L340" s="14">
        <v>7057.68</v>
      </c>
      <c r="M340" s="14">
        <v>52942.32</v>
      </c>
    </row>
    <row r="341" spans="1:13" s="2" customFormat="1" ht="72.75" customHeight="1" x14ac:dyDescent="0.35">
      <c r="A341" s="11">
        <v>332</v>
      </c>
      <c r="B341" s="12" t="s">
        <v>449</v>
      </c>
      <c r="C341" s="13" t="s">
        <v>14</v>
      </c>
      <c r="D341" s="12" t="s">
        <v>450</v>
      </c>
      <c r="E341" s="12" t="s">
        <v>56</v>
      </c>
      <c r="F341" s="12" t="s">
        <v>35</v>
      </c>
      <c r="G341" s="14">
        <v>26250</v>
      </c>
      <c r="H341" s="14">
        <v>753.38</v>
      </c>
      <c r="I341" s="14">
        <v>798</v>
      </c>
      <c r="J341" s="14">
        <v>0</v>
      </c>
      <c r="K341" s="14">
        <f>+G341-SUM(H341:J341)-M341</f>
        <v>7175</v>
      </c>
      <c r="L341" s="14">
        <v>8726.3799999999992</v>
      </c>
      <c r="M341" s="14">
        <v>17523.62</v>
      </c>
    </row>
    <row r="342" spans="1:13" s="2" customFormat="1" ht="72.75" customHeight="1" x14ac:dyDescent="0.35">
      <c r="A342" s="11">
        <v>333</v>
      </c>
      <c r="B342" s="12" t="s">
        <v>451</v>
      </c>
      <c r="C342" s="13" t="s">
        <v>14</v>
      </c>
      <c r="D342" s="12" t="s">
        <v>452</v>
      </c>
      <c r="E342" s="12" t="s">
        <v>159</v>
      </c>
      <c r="F342" s="12" t="s">
        <v>95</v>
      </c>
      <c r="G342" s="14">
        <v>35000</v>
      </c>
      <c r="H342" s="14">
        <v>1004.5</v>
      </c>
      <c r="I342" s="14">
        <v>1064</v>
      </c>
      <c r="J342" s="14">
        <v>0</v>
      </c>
      <c r="K342" s="14">
        <f>+G342-SUM(H342:J342)-M342</f>
        <v>10419.470000000001</v>
      </c>
      <c r="L342" s="14">
        <v>12487.97</v>
      </c>
      <c r="M342" s="14">
        <v>22512.03</v>
      </c>
    </row>
    <row r="343" spans="1:13" s="2" customFormat="1" ht="72.75" customHeight="1" x14ac:dyDescent="0.35">
      <c r="A343" s="11">
        <v>334</v>
      </c>
      <c r="B343" s="12" t="s">
        <v>453</v>
      </c>
      <c r="C343" s="13" t="s">
        <v>14</v>
      </c>
      <c r="D343" s="12" t="s">
        <v>452</v>
      </c>
      <c r="E343" s="12" t="s">
        <v>159</v>
      </c>
      <c r="F343" s="12" t="s">
        <v>95</v>
      </c>
      <c r="G343" s="14">
        <v>35000</v>
      </c>
      <c r="H343" s="14">
        <v>1004.5</v>
      </c>
      <c r="I343" s="14">
        <v>1064</v>
      </c>
      <c r="J343" s="14">
        <v>0</v>
      </c>
      <c r="K343" s="14">
        <f>+G343-SUM(H343:J343)-M343</f>
        <v>9179.4599999999991</v>
      </c>
      <c r="L343" s="14">
        <v>11247.96</v>
      </c>
      <c r="M343" s="14">
        <v>23752.04</v>
      </c>
    </row>
    <row r="344" spans="1:13" s="2" customFormat="1" ht="72.75" customHeight="1" x14ac:dyDescent="0.35">
      <c r="A344" s="11">
        <v>335</v>
      </c>
      <c r="B344" s="12" t="s">
        <v>103</v>
      </c>
      <c r="C344" s="13" t="s">
        <v>22</v>
      </c>
      <c r="D344" s="12" t="s">
        <v>657</v>
      </c>
      <c r="E344" s="12" t="s">
        <v>104</v>
      </c>
      <c r="F344" s="12" t="s">
        <v>95</v>
      </c>
      <c r="G344" s="14">
        <v>50000</v>
      </c>
      <c r="H344" s="14">
        <v>1435</v>
      </c>
      <c r="I344" s="14">
        <v>1520</v>
      </c>
      <c r="J344" s="14">
        <v>1854</v>
      </c>
      <c r="K344" s="14">
        <f>+G344-SUM(H344:J344)-M344</f>
        <v>5245.6399999999994</v>
      </c>
      <c r="L344" s="14">
        <v>10054.64</v>
      </c>
      <c r="M344" s="14">
        <v>39945.360000000001</v>
      </c>
    </row>
    <row r="345" spans="1:13" s="2" customFormat="1" ht="72.75" customHeight="1" x14ac:dyDescent="0.35">
      <c r="A345" s="11">
        <v>336</v>
      </c>
      <c r="B345" s="12" t="s">
        <v>454</v>
      </c>
      <c r="C345" s="13" t="s">
        <v>14</v>
      </c>
      <c r="D345" s="12" t="s">
        <v>455</v>
      </c>
      <c r="E345" s="12" t="s">
        <v>60</v>
      </c>
      <c r="F345" s="12" t="s">
        <v>95</v>
      </c>
      <c r="G345" s="14">
        <v>26250</v>
      </c>
      <c r="H345" s="14">
        <v>753.38</v>
      </c>
      <c r="I345" s="14">
        <v>798</v>
      </c>
      <c r="J345" s="14">
        <v>0</v>
      </c>
      <c r="K345" s="14">
        <f>+G345-SUM(H345:J345)-M345</f>
        <v>10995.63</v>
      </c>
      <c r="L345" s="14">
        <v>12547.01</v>
      </c>
      <c r="M345" s="14">
        <v>13702.99</v>
      </c>
    </row>
    <row r="346" spans="1:13" s="2" customFormat="1" ht="72.75" customHeight="1" x14ac:dyDescent="0.35">
      <c r="A346" s="11">
        <v>337</v>
      </c>
      <c r="B346" s="12" t="s">
        <v>456</v>
      </c>
      <c r="C346" s="13" t="s">
        <v>14</v>
      </c>
      <c r="D346" s="12" t="s">
        <v>457</v>
      </c>
      <c r="E346" s="12" t="s">
        <v>185</v>
      </c>
      <c r="F346" s="12" t="s">
        <v>95</v>
      </c>
      <c r="G346" s="14">
        <v>75000</v>
      </c>
      <c r="H346" s="14">
        <v>2152.5</v>
      </c>
      <c r="I346" s="14">
        <v>2280</v>
      </c>
      <c r="J346" s="14">
        <v>6309.38</v>
      </c>
      <c r="K346" s="14">
        <f>+G346-SUM(H346:J346)-M346</f>
        <v>31282.239999999998</v>
      </c>
      <c r="L346" s="14">
        <v>42024.12</v>
      </c>
      <c r="M346" s="14">
        <v>32975.879999999997</v>
      </c>
    </row>
    <row r="347" spans="1:13" s="2" customFormat="1" ht="72.75" customHeight="1" x14ac:dyDescent="0.35">
      <c r="A347" s="11">
        <v>338</v>
      </c>
      <c r="B347" s="12" t="s">
        <v>458</v>
      </c>
      <c r="C347" s="13" t="s">
        <v>14</v>
      </c>
      <c r="D347" s="12" t="s">
        <v>459</v>
      </c>
      <c r="E347" s="12" t="s">
        <v>204</v>
      </c>
      <c r="F347" s="12" t="s">
        <v>39</v>
      </c>
      <c r="G347" s="14">
        <v>50000</v>
      </c>
      <c r="H347" s="14">
        <v>1435</v>
      </c>
      <c r="I347" s="14">
        <v>1520</v>
      </c>
      <c r="J347" s="14">
        <v>1854</v>
      </c>
      <c r="K347" s="14">
        <f>+G347-SUM(H347:J347)-M347</f>
        <v>19294.68</v>
      </c>
      <c r="L347" s="14">
        <v>24103.68</v>
      </c>
      <c r="M347" s="14">
        <v>25896.32</v>
      </c>
    </row>
    <row r="348" spans="1:13" s="2" customFormat="1" ht="72.75" customHeight="1" x14ac:dyDescent="0.35">
      <c r="A348" s="11">
        <v>339</v>
      </c>
      <c r="B348" s="12" t="s">
        <v>253</v>
      </c>
      <c r="C348" s="13" t="s">
        <v>22</v>
      </c>
      <c r="D348" s="12" t="s">
        <v>628</v>
      </c>
      <c r="E348" s="12" t="s">
        <v>29</v>
      </c>
      <c r="F348" s="12" t="s">
        <v>95</v>
      </c>
      <c r="G348" s="14">
        <v>23100</v>
      </c>
      <c r="H348" s="14">
        <v>662.97</v>
      </c>
      <c r="I348" s="14">
        <v>702.24</v>
      </c>
      <c r="J348" s="14">
        <v>0</v>
      </c>
      <c r="K348" s="14">
        <f>+G348-SUM(H348:J348)-M348</f>
        <v>3075</v>
      </c>
      <c r="L348" s="14">
        <v>4440.21</v>
      </c>
      <c r="M348" s="14">
        <v>18659.79</v>
      </c>
    </row>
    <row r="349" spans="1:13" s="2" customFormat="1" ht="72.75" customHeight="1" x14ac:dyDescent="0.35">
      <c r="A349" s="11">
        <v>340</v>
      </c>
      <c r="B349" s="12" t="s">
        <v>460</v>
      </c>
      <c r="C349" s="13" t="s">
        <v>14</v>
      </c>
      <c r="D349" s="12" t="s">
        <v>461</v>
      </c>
      <c r="E349" s="12" t="s">
        <v>16</v>
      </c>
      <c r="F349" s="12" t="s">
        <v>35</v>
      </c>
      <c r="G349" s="14">
        <v>26250</v>
      </c>
      <c r="H349" s="14">
        <v>753.38</v>
      </c>
      <c r="I349" s="14">
        <v>798</v>
      </c>
      <c r="J349" s="14">
        <v>0</v>
      </c>
      <c r="K349" s="14">
        <f>+G349-SUM(H349:J349)-M349</f>
        <v>16302.439999999999</v>
      </c>
      <c r="L349" s="14">
        <v>17853.82</v>
      </c>
      <c r="M349" s="14">
        <v>8396.18</v>
      </c>
    </row>
    <row r="350" spans="1:13" s="2" customFormat="1" ht="72.75" customHeight="1" x14ac:dyDescent="0.35">
      <c r="A350" s="11">
        <v>341</v>
      </c>
      <c r="B350" s="12" t="s">
        <v>463</v>
      </c>
      <c r="C350" s="13" t="s">
        <v>14</v>
      </c>
      <c r="D350" s="12" t="s">
        <v>461</v>
      </c>
      <c r="E350" s="12" t="s">
        <v>16</v>
      </c>
      <c r="F350" s="12" t="s">
        <v>35</v>
      </c>
      <c r="G350" s="14">
        <v>26250</v>
      </c>
      <c r="H350" s="14">
        <v>753.38</v>
      </c>
      <c r="I350" s="14">
        <v>798</v>
      </c>
      <c r="J350" s="14">
        <v>0</v>
      </c>
      <c r="K350" s="14">
        <f>+G350-SUM(H350:J350)-M350</f>
        <v>14593.249999999998</v>
      </c>
      <c r="L350" s="14">
        <v>16144.63</v>
      </c>
      <c r="M350" s="14">
        <v>10105.370000000001</v>
      </c>
    </row>
    <row r="351" spans="1:13" s="2" customFormat="1" ht="72.75" customHeight="1" x14ac:dyDescent="0.35">
      <c r="A351" s="11">
        <v>342</v>
      </c>
      <c r="B351" s="12" t="s">
        <v>464</v>
      </c>
      <c r="C351" s="13" t="s">
        <v>14</v>
      </c>
      <c r="D351" s="12" t="s">
        <v>461</v>
      </c>
      <c r="E351" s="12" t="s">
        <v>60</v>
      </c>
      <c r="F351" s="12" t="s">
        <v>35</v>
      </c>
      <c r="G351" s="14">
        <v>26250</v>
      </c>
      <c r="H351" s="14">
        <v>753.38</v>
      </c>
      <c r="I351" s="14">
        <v>798</v>
      </c>
      <c r="J351" s="14">
        <v>0</v>
      </c>
      <c r="K351" s="14">
        <f>+G351-SUM(H351:J351)-M351</f>
        <v>16611.349999999999</v>
      </c>
      <c r="L351" s="14">
        <v>18162.73</v>
      </c>
      <c r="M351" s="14">
        <v>8087.27</v>
      </c>
    </row>
    <row r="352" spans="1:13" s="2" customFormat="1" ht="72.75" customHeight="1" x14ac:dyDescent="0.35">
      <c r="A352" s="11">
        <v>343</v>
      </c>
      <c r="B352" s="12" t="s">
        <v>667</v>
      </c>
      <c r="C352" s="13" t="s">
        <v>14</v>
      </c>
      <c r="D352" s="12" t="s">
        <v>461</v>
      </c>
      <c r="E352" s="12" t="s">
        <v>60</v>
      </c>
      <c r="F352" s="12" t="s">
        <v>39</v>
      </c>
      <c r="G352" s="14">
        <v>26250</v>
      </c>
      <c r="H352" s="14">
        <v>753.38</v>
      </c>
      <c r="I352" s="14">
        <v>798</v>
      </c>
      <c r="J352" s="14">
        <v>0</v>
      </c>
      <c r="K352" s="14">
        <f>+G352-SUM(H352:J352)-M352</f>
        <v>1325</v>
      </c>
      <c r="L352" s="14">
        <v>2876.38</v>
      </c>
      <c r="M352" s="14">
        <v>23373.62</v>
      </c>
    </row>
    <row r="353" spans="1:13" s="2" customFormat="1" ht="72.75" customHeight="1" x14ac:dyDescent="0.35">
      <c r="A353" s="11">
        <v>344</v>
      </c>
      <c r="B353" s="12" t="s">
        <v>465</v>
      </c>
      <c r="C353" s="13" t="s">
        <v>14</v>
      </c>
      <c r="D353" s="12" t="s">
        <v>461</v>
      </c>
      <c r="E353" s="12" t="s">
        <v>148</v>
      </c>
      <c r="F353" s="12" t="s">
        <v>95</v>
      </c>
      <c r="G353" s="14">
        <v>23100</v>
      </c>
      <c r="H353" s="14">
        <v>662.97</v>
      </c>
      <c r="I353" s="14">
        <v>702.24</v>
      </c>
      <c r="J353" s="14">
        <v>0</v>
      </c>
      <c r="K353" s="14">
        <f>+G353-SUM(H353:J353)-M353</f>
        <v>25</v>
      </c>
      <c r="L353" s="14">
        <v>1390.21</v>
      </c>
      <c r="M353" s="14">
        <v>21709.79</v>
      </c>
    </row>
    <row r="354" spans="1:13" s="2" customFormat="1" ht="72.75" customHeight="1" x14ac:dyDescent="0.35">
      <c r="A354" s="11">
        <v>345</v>
      </c>
      <c r="B354" s="12" t="s">
        <v>466</v>
      </c>
      <c r="C354" s="13" t="s">
        <v>14</v>
      </c>
      <c r="D354" s="12" t="s">
        <v>461</v>
      </c>
      <c r="E354" s="12" t="s">
        <v>60</v>
      </c>
      <c r="F354" s="12" t="s">
        <v>95</v>
      </c>
      <c r="G354" s="14">
        <v>26250</v>
      </c>
      <c r="H354" s="14">
        <v>753.38</v>
      </c>
      <c r="I354" s="14">
        <v>798</v>
      </c>
      <c r="J354" s="14">
        <v>0</v>
      </c>
      <c r="K354" s="14">
        <f>+G354-SUM(H354:J354)-M354</f>
        <v>18269.439999999999</v>
      </c>
      <c r="L354" s="14">
        <v>19820.82</v>
      </c>
      <c r="M354" s="14">
        <v>6429.18</v>
      </c>
    </row>
    <row r="355" spans="1:13" s="2" customFormat="1" ht="72.75" customHeight="1" x14ac:dyDescent="0.35">
      <c r="A355" s="11">
        <v>346</v>
      </c>
      <c r="B355" s="12" t="s">
        <v>467</v>
      </c>
      <c r="C355" s="13" t="s">
        <v>22</v>
      </c>
      <c r="D355" s="12" t="s">
        <v>468</v>
      </c>
      <c r="E355" s="12" t="s">
        <v>106</v>
      </c>
      <c r="F355" s="12" t="s">
        <v>95</v>
      </c>
      <c r="G355" s="14">
        <v>23100</v>
      </c>
      <c r="H355" s="14">
        <v>662.97</v>
      </c>
      <c r="I355" s="14">
        <v>702.24</v>
      </c>
      <c r="J355" s="14">
        <v>0</v>
      </c>
      <c r="K355" s="14">
        <f>+G355-SUM(H355:J355)-M355</f>
        <v>16388.97</v>
      </c>
      <c r="L355" s="14">
        <v>17754.18</v>
      </c>
      <c r="M355" s="14">
        <v>5345.82</v>
      </c>
    </row>
    <row r="356" spans="1:13" s="2" customFormat="1" ht="72.75" customHeight="1" x14ac:dyDescent="0.35">
      <c r="A356" s="11">
        <v>347</v>
      </c>
      <c r="B356" s="12" t="s">
        <v>680</v>
      </c>
      <c r="C356" s="13" t="s">
        <v>14</v>
      </c>
      <c r="D356" s="12" t="s">
        <v>468</v>
      </c>
      <c r="E356" s="12" t="s">
        <v>60</v>
      </c>
      <c r="F356" s="12" t="s">
        <v>95</v>
      </c>
      <c r="G356" s="14">
        <v>23100</v>
      </c>
      <c r="H356" s="14">
        <v>662.97</v>
      </c>
      <c r="I356" s="14">
        <v>702.24</v>
      </c>
      <c r="J356" s="14">
        <v>0</v>
      </c>
      <c r="K356" s="14">
        <f>+G356-SUM(H356:J356)-M356</f>
        <v>1125</v>
      </c>
      <c r="L356" s="14">
        <v>2490.21</v>
      </c>
      <c r="M356" s="14">
        <v>20609.79</v>
      </c>
    </row>
    <row r="357" spans="1:13" s="2" customFormat="1" ht="72.75" customHeight="1" x14ac:dyDescent="0.35">
      <c r="A357" s="11">
        <v>348</v>
      </c>
      <c r="B357" s="12" t="s">
        <v>469</v>
      </c>
      <c r="C357" s="13" t="s">
        <v>14</v>
      </c>
      <c r="D357" s="12" t="s">
        <v>468</v>
      </c>
      <c r="E357" s="12" t="s">
        <v>20</v>
      </c>
      <c r="F357" s="12" t="s">
        <v>95</v>
      </c>
      <c r="G357" s="14">
        <v>23100</v>
      </c>
      <c r="H357" s="14">
        <v>662.97</v>
      </c>
      <c r="I357" s="14">
        <v>702.24</v>
      </c>
      <c r="J357" s="14">
        <v>0</v>
      </c>
      <c r="K357" s="14">
        <f>+G357-SUM(H357:J357)-M357</f>
        <v>7514.6</v>
      </c>
      <c r="L357" s="14">
        <v>8879.81</v>
      </c>
      <c r="M357" s="14">
        <v>14220.19</v>
      </c>
    </row>
    <row r="358" spans="1:13" s="2" customFormat="1" ht="72.75" customHeight="1" x14ac:dyDescent="0.35">
      <c r="A358" s="11">
        <v>349</v>
      </c>
      <c r="B358" s="12" t="s">
        <v>470</v>
      </c>
      <c r="C358" s="13" t="s">
        <v>14</v>
      </c>
      <c r="D358" s="12" t="s">
        <v>468</v>
      </c>
      <c r="E358" s="12" t="s">
        <v>34</v>
      </c>
      <c r="F358" s="12" t="s">
        <v>95</v>
      </c>
      <c r="G358" s="14">
        <v>23100</v>
      </c>
      <c r="H358" s="14">
        <v>662.97</v>
      </c>
      <c r="I358" s="14">
        <v>702.24</v>
      </c>
      <c r="J358" s="14">
        <v>0</v>
      </c>
      <c r="K358" s="14">
        <f>+G358-SUM(H358:J358)-M358</f>
        <v>11806.730000000001</v>
      </c>
      <c r="L358" s="14">
        <v>13171.94</v>
      </c>
      <c r="M358" s="14">
        <v>9928.06</v>
      </c>
    </row>
    <row r="359" spans="1:13" s="2" customFormat="1" ht="72.75" customHeight="1" x14ac:dyDescent="0.35">
      <c r="A359" s="11">
        <v>350</v>
      </c>
      <c r="B359" s="12" t="s">
        <v>471</v>
      </c>
      <c r="C359" s="13" t="s">
        <v>14</v>
      </c>
      <c r="D359" s="12" t="s">
        <v>468</v>
      </c>
      <c r="E359" s="12" t="s">
        <v>56</v>
      </c>
      <c r="F359" s="12" t="s">
        <v>35</v>
      </c>
      <c r="G359" s="14">
        <v>23100</v>
      </c>
      <c r="H359" s="14">
        <v>662.97</v>
      </c>
      <c r="I359" s="14">
        <v>702.24</v>
      </c>
      <c r="J359" s="14">
        <v>0</v>
      </c>
      <c r="K359" s="14">
        <f>+G359-SUM(H359:J359)-M359</f>
        <v>2587.4500000000007</v>
      </c>
      <c r="L359" s="14">
        <v>3952.66</v>
      </c>
      <c r="M359" s="14">
        <v>19147.34</v>
      </c>
    </row>
    <row r="360" spans="1:13" s="2" customFormat="1" ht="72.75" customHeight="1" x14ac:dyDescent="0.35">
      <c r="A360" s="11">
        <v>351</v>
      </c>
      <c r="B360" s="12" t="s">
        <v>475</v>
      </c>
      <c r="C360" s="13" t="s">
        <v>14</v>
      </c>
      <c r="D360" s="12" t="s">
        <v>468</v>
      </c>
      <c r="E360" s="12" t="s">
        <v>27</v>
      </c>
      <c r="F360" s="12" t="s">
        <v>35</v>
      </c>
      <c r="G360" s="14">
        <v>23100</v>
      </c>
      <c r="H360" s="14">
        <v>662.97</v>
      </c>
      <c r="I360" s="14">
        <v>702.24</v>
      </c>
      <c r="J360" s="14">
        <v>0</v>
      </c>
      <c r="K360" s="14">
        <f>+G360-SUM(H360:J360)-M360</f>
        <v>25</v>
      </c>
      <c r="L360" s="14">
        <v>1390.21</v>
      </c>
      <c r="M360" s="14">
        <v>21709.79</v>
      </c>
    </row>
    <row r="361" spans="1:13" s="2" customFormat="1" ht="72.75" customHeight="1" x14ac:dyDescent="0.35">
      <c r="A361" s="11">
        <v>352</v>
      </c>
      <c r="B361" s="12" t="s">
        <v>651</v>
      </c>
      <c r="C361" s="13" t="s">
        <v>14</v>
      </c>
      <c r="D361" s="12" t="s">
        <v>468</v>
      </c>
      <c r="E361" s="12" t="s">
        <v>20</v>
      </c>
      <c r="F361" s="12" t="s">
        <v>95</v>
      </c>
      <c r="G361" s="14">
        <v>23100</v>
      </c>
      <c r="H361" s="14">
        <v>662.97</v>
      </c>
      <c r="I361" s="14">
        <v>702.24</v>
      </c>
      <c r="J361" s="14">
        <v>0</v>
      </c>
      <c r="K361" s="14">
        <f>+G361-SUM(H361:J361)-M361</f>
        <v>5372.2200000000012</v>
      </c>
      <c r="L361" s="14">
        <v>6737.43</v>
      </c>
      <c r="M361" s="14">
        <v>16362.57</v>
      </c>
    </row>
    <row r="362" spans="1:13" s="2" customFormat="1" ht="72.75" customHeight="1" x14ac:dyDescent="0.35">
      <c r="A362" s="11">
        <v>353</v>
      </c>
      <c r="B362" s="12" t="s">
        <v>637</v>
      </c>
      <c r="C362" s="13" t="s">
        <v>14</v>
      </c>
      <c r="D362" s="12" t="s">
        <v>638</v>
      </c>
      <c r="E362" s="12" t="s">
        <v>56</v>
      </c>
      <c r="F362" s="12" t="s">
        <v>35</v>
      </c>
      <c r="G362" s="14">
        <v>45000</v>
      </c>
      <c r="H362" s="14">
        <v>1291.5</v>
      </c>
      <c r="I362" s="14">
        <v>1368</v>
      </c>
      <c r="J362" s="14">
        <v>1148.33</v>
      </c>
      <c r="K362" s="14">
        <f>+G362-SUM(H362:J362)-M362</f>
        <v>2225</v>
      </c>
      <c r="L362" s="14">
        <v>6032.83</v>
      </c>
      <c r="M362" s="14">
        <v>38967.17</v>
      </c>
    </row>
    <row r="363" spans="1:13" s="2" customFormat="1" ht="72.75" customHeight="1" x14ac:dyDescent="0.35">
      <c r="A363" s="11">
        <v>354</v>
      </c>
      <c r="B363" s="12" t="s">
        <v>476</v>
      </c>
      <c r="C363" s="13" t="s">
        <v>22</v>
      </c>
      <c r="D363" s="12" t="s">
        <v>477</v>
      </c>
      <c r="E363" s="12" t="s">
        <v>56</v>
      </c>
      <c r="F363" s="12" t="s">
        <v>95</v>
      </c>
      <c r="G363" s="14">
        <v>31500</v>
      </c>
      <c r="H363" s="14">
        <v>904.05</v>
      </c>
      <c r="I363" s="14">
        <v>957.6</v>
      </c>
      <c r="J363" s="14">
        <v>0</v>
      </c>
      <c r="K363" s="14">
        <f>+G363-SUM(H363:J363)-M363</f>
        <v>1130</v>
      </c>
      <c r="L363" s="14">
        <v>2991.65</v>
      </c>
      <c r="M363" s="14">
        <v>28508.35</v>
      </c>
    </row>
    <row r="364" spans="1:13" s="2" customFormat="1" ht="72.75" customHeight="1" x14ac:dyDescent="0.35">
      <c r="A364" s="11">
        <v>355</v>
      </c>
      <c r="B364" s="12" t="s">
        <v>478</v>
      </c>
      <c r="C364" s="13" t="s">
        <v>22</v>
      </c>
      <c r="D364" s="12" t="s">
        <v>477</v>
      </c>
      <c r="E364" s="12" t="s">
        <v>96</v>
      </c>
      <c r="F364" s="12" t="s">
        <v>95</v>
      </c>
      <c r="G364" s="14">
        <v>31500</v>
      </c>
      <c r="H364" s="14">
        <v>904.05</v>
      </c>
      <c r="I364" s="14">
        <v>957.6</v>
      </c>
      <c r="J364" s="14">
        <v>0</v>
      </c>
      <c r="K364" s="14">
        <f>+G364-SUM(H364:J364)-M364</f>
        <v>3275</v>
      </c>
      <c r="L364" s="14">
        <v>5136.6499999999996</v>
      </c>
      <c r="M364" s="14">
        <v>26363.35</v>
      </c>
    </row>
    <row r="365" spans="1:13" s="2" customFormat="1" ht="72.75" customHeight="1" x14ac:dyDescent="0.35">
      <c r="A365" s="11">
        <v>356</v>
      </c>
      <c r="B365" s="12" t="s">
        <v>480</v>
      </c>
      <c r="C365" s="13" t="s">
        <v>22</v>
      </c>
      <c r="D365" s="12" t="s">
        <v>477</v>
      </c>
      <c r="E365" s="12" t="s">
        <v>56</v>
      </c>
      <c r="F365" s="12" t="s">
        <v>95</v>
      </c>
      <c r="G365" s="14">
        <v>30000</v>
      </c>
      <c r="H365" s="14">
        <v>861</v>
      </c>
      <c r="I365" s="14">
        <v>912</v>
      </c>
      <c r="J365" s="14">
        <v>0</v>
      </c>
      <c r="K365" s="14">
        <f>+G365-SUM(H365:J365)-M365</f>
        <v>14559.42</v>
      </c>
      <c r="L365" s="14">
        <v>16332.42</v>
      </c>
      <c r="M365" s="14">
        <v>13667.58</v>
      </c>
    </row>
    <row r="366" spans="1:13" s="2" customFormat="1" ht="72.75" customHeight="1" x14ac:dyDescent="0.35">
      <c r="A366" s="11">
        <v>357</v>
      </c>
      <c r="B366" s="12" t="s">
        <v>481</v>
      </c>
      <c r="C366" s="13" t="s">
        <v>22</v>
      </c>
      <c r="D366" s="12" t="s">
        <v>477</v>
      </c>
      <c r="E366" s="12" t="s">
        <v>56</v>
      </c>
      <c r="F366" s="12" t="s">
        <v>95</v>
      </c>
      <c r="G366" s="14">
        <v>30000</v>
      </c>
      <c r="H366" s="14">
        <v>861</v>
      </c>
      <c r="I366" s="14">
        <v>912</v>
      </c>
      <c r="J366" s="14">
        <v>0</v>
      </c>
      <c r="K366" s="14">
        <f>+G366-SUM(H366:J366)-M366</f>
        <v>7496.7099999999991</v>
      </c>
      <c r="L366" s="14">
        <v>9269.7099999999991</v>
      </c>
      <c r="M366" s="14">
        <v>20730.29</v>
      </c>
    </row>
    <row r="367" spans="1:13" s="2" customFormat="1" ht="72.75" customHeight="1" x14ac:dyDescent="0.35">
      <c r="A367" s="11">
        <v>358</v>
      </c>
      <c r="B367" s="12" t="s">
        <v>482</v>
      </c>
      <c r="C367" s="13" t="s">
        <v>22</v>
      </c>
      <c r="D367" s="12" t="s">
        <v>477</v>
      </c>
      <c r="E367" s="12" t="s">
        <v>56</v>
      </c>
      <c r="F367" s="12" t="s">
        <v>95</v>
      </c>
      <c r="G367" s="14">
        <v>30000</v>
      </c>
      <c r="H367" s="14">
        <v>861</v>
      </c>
      <c r="I367" s="14">
        <v>912</v>
      </c>
      <c r="J367" s="14">
        <v>0</v>
      </c>
      <c r="K367" s="14">
        <f>+G367-SUM(H367:J367)-M367</f>
        <v>7275</v>
      </c>
      <c r="L367" s="14">
        <v>9048</v>
      </c>
      <c r="M367" s="14">
        <v>20952</v>
      </c>
    </row>
    <row r="368" spans="1:13" s="2" customFormat="1" ht="72.75" customHeight="1" x14ac:dyDescent="0.35">
      <c r="A368" s="11">
        <v>359</v>
      </c>
      <c r="B368" s="12" t="s">
        <v>483</v>
      </c>
      <c r="C368" s="13" t="s">
        <v>22</v>
      </c>
      <c r="D368" s="12" t="s">
        <v>477</v>
      </c>
      <c r="E368" s="12" t="s">
        <v>56</v>
      </c>
      <c r="F368" s="12" t="s">
        <v>95</v>
      </c>
      <c r="G368" s="14">
        <v>30000</v>
      </c>
      <c r="H368" s="14">
        <v>861</v>
      </c>
      <c r="I368" s="14">
        <v>912</v>
      </c>
      <c r="J368" s="14">
        <v>0</v>
      </c>
      <c r="K368" s="14">
        <f>+G368-SUM(H368:J368)-M368</f>
        <v>6496.7099999999991</v>
      </c>
      <c r="L368" s="14">
        <v>8269.7099999999991</v>
      </c>
      <c r="M368" s="14">
        <v>21730.29</v>
      </c>
    </row>
    <row r="369" spans="1:13" s="2" customFormat="1" ht="72.75" customHeight="1" x14ac:dyDescent="0.35">
      <c r="A369" s="11">
        <v>360</v>
      </c>
      <c r="B369" s="12" t="s">
        <v>485</v>
      </c>
      <c r="C369" s="13" t="s">
        <v>14</v>
      </c>
      <c r="D369" s="12" t="s">
        <v>486</v>
      </c>
      <c r="E369" s="12" t="s">
        <v>60</v>
      </c>
      <c r="F369" s="12" t="s">
        <v>95</v>
      </c>
      <c r="G369" s="14">
        <v>21735</v>
      </c>
      <c r="H369" s="14">
        <v>623.79</v>
      </c>
      <c r="I369" s="14">
        <v>660.74</v>
      </c>
      <c r="J369" s="14">
        <v>0</v>
      </c>
      <c r="K369" s="14">
        <f>+G369-SUM(H369:J369)-M369</f>
        <v>7460.3000000000011</v>
      </c>
      <c r="L369" s="14">
        <v>8744.83</v>
      </c>
      <c r="M369" s="14">
        <v>12990.17</v>
      </c>
    </row>
    <row r="370" spans="1:13" s="2" customFormat="1" ht="72.75" customHeight="1" x14ac:dyDescent="0.35">
      <c r="A370" s="11">
        <v>361</v>
      </c>
      <c r="B370" s="12" t="s">
        <v>487</v>
      </c>
      <c r="C370" s="13" t="s">
        <v>14</v>
      </c>
      <c r="D370" s="12" t="s">
        <v>488</v>
      </c>
      <c r="E370" s="12" t="s">
        <v>174</v>
      </c>
      <c r="F370" s="12" t="s">
        <v>95</v>
      </c>
      <c r="G370" s="14">
        <v>26250</v>
      </c>
      <c r="H370" s="14">
        <v>753.38</v>
      </c>
      <c r="I370" s="14">
        <v>798</v>
      </c>
      <c r="J370" s="14">
        <v>0</v>
      </c>
      <c r="K370" s="14">
        <f>+G370-SUM(H370:J370)-M370</f>
        <v>21027.64</v>
      </c>
      <c r="L370" s="14">
        <v>22579.02</v>
      </c>
      <c r="M370" s="14">
        <v>3670.98</v>
      </c>
    </row>
    <row r="371" spans="1:13" s="2" customFormat="1" ht="72.75" customHeight="1" x14ac:dyDescent="0.35">
      <c r="A371" s="11">
        <v>362</v>
      </c>
      <c r="B371" s="12" t="s">
        <v>666</v>
      </c>
      <c r="C371" s="13" t="s">
        <v>14</v>
      </c>
      <c r="D371" s="12" t="s">
        <v>488</v>
      </c>
      <c r="E371" s="12" t="s">
        <v>174</v>
      </c>
      <c r="F371" s="12" t="s">
        <v>39</v>
      </c>
      <c r="G371" s="14">
        <v>26250</v>
      </c>
      <c r="H371" s="14">
        <v>753.38</v>
      </c>
      <c r="I371" s="14">
        <v>798</v>
      </c>
      <c r="J371" s="14">
        <v>0</v>
      </c>
      <c r="K371" s="14">
        <f>+G371-SUM(H371:J371)-M371</f>
        <v>25</v>
      </c>
      <c r="L371" s="14">
        <v>1576.38</v>
      </c>
      <c r="M371" s="14">
        <v>24673.62</v>
      </c>
    </row>
    <row r="372" spans="1:13" s="2" customFormat="1" ht="72.75" customHeight="1" x14ac:dyDescent="0.35">
      <c r="A372" s="11">
        <v>363</v>
      </c>
      <c r="B372" s="12" t="s">
        <v>489</v>
      </c>
      <c r="C372" s="13" t="s">
        <v>14</v>
      </c>
      <c r="D372" s="12" t="s">
        <v>490</v>
      </c>
      <c r="E372" s="12" t="s">
        <v>174</v>
      </c>
      <c r="F372" s="12" t="s">
        <v>35</v>
      </c>
      <c r="G372" s="14">
        <v>34500</v>
      </c>
      <c r="H372" s="14">
        <v>990.15</v>
      </c>
      <c r="I372" s="14">
        <v>1048.8</v>
      </c>
      <c r="J372" s="14">
        <v>0</v>
      </c>
      <c r="K372" s="14">
        <f>+G372-SUM(H372:J372)-M372</f>
        <v>20297.400000000001</v>
      </c>
      <c r="L372" s="14">
        <v>22336.35</v>
      </c>
      <c r="M372" s="14">
        <v>12163.65</v>
      </c>
    </row>
    <row r="373" spans="1:13" s="2" customFormat="1" ht="72.75" customHeight="1" x14ac:dyDescent="0.35">
      <c r="A373" s="11">
        <v>364</v>
      </c>
      <c r="B373" s="12" t="s">
        <v>491</v>
      </c>
      <c r="C373" s="13" t="s">
        <v>14</v>
      </c>
      <c r="D373" s="12" t="s">
        <v>490</v>
      </c>
      <c r="E373" s="12" t="s">
        <v>106</v>
      </c>
      <c r="F373" s="12" t="s">
        <v>377</v>
      </c>
      <c r="G373" s="14">
        <v>34500</v>
      </c>
      <c r="H373" s="14">
        <v>990.15</v>
      </c>
      <c r="I373" s="14">
        <v>1048.8</v>
      </c>
      <c r="J373" s="14">
        <v>0</v>
      </c>
      <c r="K373" s="14">
        <f>+G373-SUM(H373:J373)-M373</f>
        <v>10496.71</v>
      </c>
      <c r="L373" s="14">
        <v>12535.66</v>
      </c>
      <c r="M373" s="14">
        <v>21964.34</v>
      </c>
    </row>
    <row r="374" spans="1:13" s="2" customFormat="1" ht="72.75" customHeight="1" x14ac:dyDescent="0.35">
      <c r="A374" s="11">
        <v>365</v>
      </c>
      <c r="B374" s="12" t="s">
        <v>494</v>
      </c>
      <c r="C374" s="13" t="s">
        <v>22</v>
      </c>
      <c r="D374" s="12" t="s">
        <v>493</v>
      </c>
      <c r="E374" s="12" t="s">
        <v>16</v>
      </c>
      <c r="F374" s="12" t="s">
        <v>35</v>
      </c>
      <c r="G374" s="14">
        <v>35000</v>
      </c>
      <c r="H374" s="14">
        <v>1004.5</v>
      </c>
      <c r="I374" s="14">
        <v>1064</v>
      </c>
      <c r="J374" s="14">
        <v>0</v>
      </c>
      <c r="K374" s="14">
        <f>+G374-SUM(H374:J374)-M374</f>
        <v>22619.1</v>
      </c>
      <c r="L374" s="14">
        <v>24687.599999999999</v>
      </c>
      <c r="M374" s="14">
        <v>10312.4</v>
      </c>
    </row>
    <row r="375" spans="1:13" s="2" customFormat="1" ht="72.75" customHeight="1" x14ac:dyDescent="0.35">
      <c r="A375" s="11">
        <v>366</v>
      </c>
      <c r="B375" s="12" t="s">
        <v>495</v>
      </c>
      <c r="C375" s="13" t="s">
        <v>22</v>
      </c>
      <c r="D375" s="12" t="s">
        <v>493</v>
      </c>
      <c r="E375" s="12" t="s">
        <v>56</v>
      </c>
      <c r="F375" s="12" t="s">
        <v>95</v>
      </c>
      <c r="G375" s="14">
        <v>30360</v>
      </c>
      <c r="H375" s="14">
        <v>871.33</v>
      </c>
      <c r="I375" s="14">
        <v>922.94</v>
      </c>
      <c r="J375" s="14">
        <v>0</v>
      </c>
      <c r="K375" s="14">
        <f>+G375-SUM(H375:J375)-M375</f>
        <v>6201.73</v>
      </c>
      <c r="L375" s="14">
        <v>7996</v>
      </c>
      <c r="M375" s="14">
        <v>22364</v>
      </c>
    </row>
    <row r="376" spans="1:13" s="2" customFormat="1" ht="72.75" customHeight="1" x14ac:dyDescent="0.35">
      <c r="A376" s="11">
        <v>367</v>
      </c>
      <c r="B376" s="12" t="s">
        <v>496</v>
      </c>
      <c r="C376" s="13" t="s">
        <v>22</v>
      </c>
      <c r="D376" s="12" t="s">
        <v>493</v>
      </c>
      <c r="E376" s="12" t="s">
        <v>16</v>
      </c>
      <c r="F376" s="12" t="s">
        <v>64</v>
      </c>
      <c r="G376" s="14">
        <v>35000</v>
      </c>
      <c r="H376" s="14">
        <v>1004.5</v>
      </c>
      <c r="I376" s="14">
        <v>1064</v>
      </c>
      <c r="J376" s="14">
        <v>0</v>
      </c>
      <c r="K376" s="14">
        <f>+G376-SUM(H376:J376)-M376</f>
        <v>25983.35</v>
      </c>
      <c r="L376" s="14">
        <v>28051.85</v>
      </c>
      <c r="M376" s="14">
        <v>6948.15</v>
      </c>
    </row>
    <row r="377" spans="1:13" s="2" customFormat="1" ht="72.75" customHeight="1" x14ac:dyDescent="0.35">
      <c r="A377" s="11">
        <v>368</v>
      </c>
      <c r="B377" s="12" t="s">
        <v>479</v>
      </c>
      <c r="C377" s="13" t="s">
        <v>22</v>
      </c>
      <c r="D377" s="12" t="s">
        <v>493</v>
      </c>
      <c r="E377" s="12" t="s">
        <v>23</v>
      </c>
      <c r="F377" s="12" t="s">
        <v>95</v>
      </c>
      <c r="G377" s="14">
        <v>31500</v>
      </c>
      <c r="H377" s="14">
        <v>904.05</v>
      </c>
      <c r="I377" s="14">
        <v>957.6</v>
      </c>
      <c r="J377" s="14">
        <v>0</v>
      </c>
      <c r="K377" s="14">
        <f>+G377-SUM(H377:J377)-M377</f>
        <v>10075</v>
      </c>
      <c r="L377" s="14">
        <v>11936.65</v>
      </c>
      <c r="M377" s="14">
        <v>19563.349999999999</v>
      </c>
    </row>
    <row r="378" spans="1:13" s="2" customFormat="1" ht="72.75" customHeight="1" x14ac:dyDescent="0.35">
      <c r="A378" s="11">
        <v>369</v>
      </c>
      <c r="B378" s="12" t="s">
        <v>497</v>
      </c>
      <c r="C378" s="13" t="s">
        <v>22</v>
      </c>
      <c r="D378" s="12" t="s">
        <v>493</v>
      </c>
      <c r="E378" s="12" t="s">
        <v>25</v>
      </c>
      <c r="F378" s="12" t="s">
        <v>95</v>
      </c>
      <c r="G378" s="14">
        <v>31500</v>
      </c>
      <c r="H378" s="14">
        <v>904.05</v>
      </c>
      <c r="I378" s="14">
        <v>957.6</v>
      </c>
      <c r="J378" s="14">
        <v>0</v>
      </c>
      <c r="K378" s="14">
        <f>+G378-SUM(H378:J378)-M378</f>
        <v>4087.4499999999971</v>
      </c>
      <c r="L378" s="14">
        <v>5949.1</v>
      </c>
      <c r="M378" s="14">
        <v>25550.9</v>
      </c>
    </row>
    <row r="379" spans="1:13" s="2" customFormat="1" ht="72.75" customHeight="1" x14ac:dyDescent="0.35">
      <c r="A379" s="11">
        <v>370</v>
      </c>
      <c r="B379" s="12" t="s">
        <v>498</v>
      </c>
      <c r="C379" s="13" t="s">
        <v>22</v>
      </c>
      <c r="D379" s="12" t="s">
        <v>493</v>
      </c>
      <c r="E379" s="12" t="s">
        <v>23</v>
      </c>
      <c r="F379" s="12" t="s">
        <v>95</v>
      </c>
      <c r="G379" s="14">
        <v>31500</v>
      </c>
      <c r="H379" s="14">
        <v>904.05</v>
      </c>
      <c r="I379" s="14">
        <v>957.6</v>
      </c>
      <c r="J379" s="14">
        <v>0</v>
      </c>
      <c r="K379" s="14">
        <f>+G379-SUM(H379:J379)-M379</f>
        <v>25</v>
      </c>
      <c r="L379" s="14">
        <v>1886.65</v>
      </c>
      <c r="M379" s="14">
        <v>29613.35</v>
      </c>
    </row>
    <row r="380" spans="1:13" s="2" customFormat="1" ht="72.75" customHeight="1" x14ac:dyDescent="0.35">
      <c r="A380" s="11">
        <v>371</v>
      </c>
      <c r="B380" s="12" t="s">
        <v>499</v>
      </c>
      <c r="C380" s="13" t="s">
        <v>22</v>
      </c>
      <c r="D380" s="12" t="s">
        <v>493</v>
      </c>
      <c r="E380" s="12" t="s">
        <v>23</v>
      </c>
      <c r="F380" s="12" t="s">
        <v>95</v>
      </c>
      <c r="G380" s="14">
        <v>31500</v>
      </c>
      <c r="H380" s="14">
        <v>904.05</v>
      </c>
      <c r="I380" s="14">
        <v>957.6</v>
      </c>
      <c r="J380" s="14">
        <v>0</v>
      </c>
      <c r="K380" s="14">
        <f>+G380-SUM(H380:J380)-M380</f>
        <v>12846.579999999998</v>
      </c>
      <c r="L380" s="14">
        <v>14708.23</v>
      </c>
      <c r="M380" s="14">
        <v>16791.77</v>
      </c>
    </row>
    <row r="381" spans="1:13" s="2" customFormat="1" ht="72.75" customHeight="1" x14ac:dyDescent="0.35">
      <c r="A381" s="11">
        <v>372</v>
      </c>
      <c r="B381" s="12" t="s">
        <v>500</v>
      </c>
      <c r="C381" s="13" t="s">
        <v>14</v>
      </c>
      <c r="D381" s="12" t="s">
        <v>493</v>
      </c>
      <c r="E381" s="12" t="s">
        <v>56</v>
      </c>
      <c r="F381" s="12" t="s">
        <v>35</v>
      </c>
      <c r="G381" s="14">
        <v>31500</v>
      </c>
      <c r="H381" s="14">
        <v>904.05</v>
      </c>
      <c r="I381" s="14">
        <v>957.6</v>
      </c>
      <c r="J381" s="14">
        <v>0</v>
      </c>
      <c r="K381" s="14">
        <f>+G381-SUM(H381:J381)-M381</f>
        <v>23721.379999999997</v>
      </c>
      <c r="L381" s="14">
        <v>25583.03</v>
      </c>
      <c r="M381" s="14">
        <v>5916.97</v>
      </c>
    </row>
    <row r="382" spans="1:13" s="2" customFormat="1" ht="72.75" customHeight="1" x14ac:dyDescent="0.35">
      <c r="A382" s="11">
        <v>373</v>
      </c>
      <c r="B382" s="12" t="s">
        <v>639</v>
      </c>
      <c r="C382" s="13" t="s">
        <v>22</v>
      </c>
      <c r="D382" s="12" t="s">
        <v>640</v>
      </c>
      <c r="E382" s="12" t="s">
        <v>60</v>
      </c>
      <c r="F382" s="12" t="s">
        <v>95</v>
      </c>
      <c r="G382" s="14">
        <v>31500</v>
      </c>
      <c r="H382" s="14">
        <v>904.05</v>
      </c>
      <c r="I382" s="14">
        <v>957.6</v>
      </c>
      <c r="J382" s="14">
        <v>0</v>
      </c>
      <c r="K382" s="14">
        <f>+G382-SUM(H382:J382)-M382</f>
        <v>5675</v>
      </c>
      <c r="L382" s="14">
        <v>7536.65</v>
      </c>
      <c r="M382" s="14">
        <v>23963.35</v>
      </c>
    </row>
    <row r="383" spans="1:13" s="2" customFormat="1" ht="72.75" customHeight="1" x14ac:dyDescent="0.35">
      <c r="A383" s="11">
        <v>374</v>
      </c>
      <c r="B383" s="12" t="s">
        <v>517</v>
      </c>
      <c r="C383" s="13" t="s">
        <v>22</v>
      </c>
      <c r="D383" s="12" t="s">
        <v>502</v>
      </c>
      <c r="E383" s="12" t="s">
        <v>116</v>
      </c>
      <c r="F383" s="12" t="s">
        <v>95</v>
      </c>
      <c r="G383" s="14">
        <v>40000</v>
      </c>
      <c r="H383" s="14">
        <v>1148</v>
      </c>
      <c r="I383" s="14">
        <v>1216</v>
      </c>
      <c r="J383" s="14">
        <v>442.65</v>
      </c>
      <c r="K383" s="14">
        <f>+G383-SUM(H383:J383)-M383</f>
        <v>3311.5899999999965</v>
      </c>
      <c r="L383" s="14">
        <v>6118.24</v>
      </c>
      <c r="M383" s="14">
        <v>33881.760000000002</v>
      </c>
    </row>
    <row r="384" spans="1:13" s="2" customFormat="1" ht="72.75" customHeight="1" x14ac:dyDescent="0.35">
      <c r="A384" s="11">
        <v>375</v>
      </c>
      <c r="B384" s="12" t="s">
        <v>664</v>
      </c>
      <c r="C384" s="13" t="s">
        <v>22</v>
      </c>
      <c r="D384" s="12" t="s">
        <v>502</v>
      </c>
      <c r="E384" s="12" t="s">
        <v>106</v>
      </c>
      <c r="F384" s="12" t="s">
        <v>39</v>
      </c>
      <c r="G384" s="14">
        <v>35000</v>
      </c>
      <c r="H384" s="14">
        <v>1004.5</v>
      </c>
      <c r="I384" s="14">
        <v>1064</v>
      </c>
      <c r="J384" s="14">
        <v>0</v>
      </c>
      <c r="K384" s="14">
        <f>+G384-SUM(H384:J384)-M384</f>
        <v>1075</v>
      </c>
      <c r="L384" s="14">
        <v>3143.5</v>
      </c>
      <c r="M384" s="14">
        <v>31856.5</v>
      </c>
    </row>
    <row r="385" spans="1:13" s="2" customFormat="1" ht="72.75" customHeight="1" x14ac:dyDescent="0.35">
      <c r="A385" s="11">
        <v>376</v>
      </c>
      <c r="B385" s="12" t="s">
        <v>501</v>
      </c>
      <c r="C385" s="13" t="s">
        <v>22</v>
      </c>
      <c r="D385" s="12" t="s">
        <v>502</v>
      </c>
      <c r="E385" s="12" t="s">
        <v>71</v>
      </c>
      <c r="F385" s="12" t="s">
        <v>95</v>
      </c>
      <c r="G385" s="14">
        <v>35000</v>
      </c>
      <c r="H385" s="14">
        <v>1004.5</v>
      </c>
      <c r="I385" s="14">
        <v>1064</v>
      </c>
      <c r="J385" s="14">
        <v>0</v>
      </c>
      <c r="K385" s="14">
        <f>+G385-SUM(H385:J385)-M385</f>
        <v>20058.84</v>
      </c>
      <c r="L385" s="14">
        <v>22127.34</v>
      </c>
      <c r="M385" s="14">
        <v>12872.66</v>
      </c>
    </row>
    <row r="386" spans="1:13" s="2" customFormat="1" ht="72.75" customHeight="1" x14ac:dyDescent="0.35">
      <c r="A386" s="11">
        <v>377</v>
      </c>
      <c r="B386" s="12" t="s">
        <v>503</v>
      </c>
      <c r="C386" s="13" t="s">
        <v>22</v>
      </c>
      <c r="D386" s="12" t="s">
        <v>502</v>
      </c>
      <c r="E386" s="12" t="s">
        <v>504</v>
      </c>
      <c r="F386" s="12" t="s">
        <v>35</v>
      </c>
      <c r="G386" s="14">
        <v>35000</v>
      </c>
      <c r="H386" s="14">
        <v>1004.5</v>
      </c>
      <c r="I386" s="14">
        <v>1064</v>
      </c>
      <c r="J386" s="14">
        <v>0</v>
      </c>
      <c r="K386" s="14">
        <f>+G386-SUM(H386:J386)-M386</f>
        <v>675</v>
      </c>
      <c r="L386" s="14">
        <v>2743.5</v>
      </c>
      <c r="M386" s="14">
        <v>32256.5</v>
      </c>
    </row>
    <row r="387" spans="1:13" s="2" customFormat="1" ht="72.75" customHeight="1" x14ac:dyDescent="0.35">
      <c r="A387" s="11">
        <v>378</v>
      </c>
      <c r="B387" s="12" t="s">
        <v>505</v>
      </c>
      <c r="C387" s="13" t="s">
        <v>22</v>
      </c>
      <c r="D387" s="12" t="s">
        <v>502</v>
      </c>
      <c r="E387" s="12" t="s">
        <v>54</v>
      </c>
      <c r="F387" s="12" t="s">
        <v>95</v>
      </c>
      <c r="G387" s="14">
        <v>35000</v>
      </c>
      <c r="H387" s="14">
        <v>1004.5</v>
      </c>
      <c r="I387" s="14">
        <v>1064</v>
      </c>
      <c r="J387" s="14">
        <v>0</v>
      </c>
      <c r="K387" s="14">
        <f>+G387-SUM(H387:J387)-M387</f>
        <v>25</v>
      </c>
      <c r="L387" s="14">
        <v>2093.5</v>
      </c>
      <c r="M387" s="14">
        <v>32906.5</v>
      </c>
    </row>
    <row r="388" spans="1:13" s="2" customFormat="1" ht="72.75" customHeight="1" x14ac:dyDescent="0.35">
      <c r="A388" s="11">
        <v>379</v>
      </c>
      <c r="B388" s="12" t="s">
        <v>506</v>
      </c>
      <c r="C388" s="13" t="s">
        <v>22</v>
      </c>
      <c r="D388" s="12" t="s">
        <v>502</v>
      </c>
      <c r="E388" s="12" t="s">
        <v>60</v>
      </c>
      <c r="F388" s="12" t="s">
        <v>95</v>
      </c>
      <c r="G388" s="14">
        <v>35000</v>
      </c>
      <c r="H388" s="14">
        <v>1004.5</v>
      </c>
      <c r="I388" s="14">
        <v>1064</v>
      </c>
      <c r="J388" s="14">
        <v>0</v>
      </c>
      <c r="K388" s="14">
        <f>+G388-SUM(H388:J388)-M388</f>
        <v>6575</v>
      </c>
      <c r="L388" s="14">
        <v>8643.5</v>
      </c>
      <c r="M388" s="14">
        <v>26356.5</v>
      </c>
    </row>
    <row r="389" spans="1:13" s="2" customFormat="1" ht="72.75" customHeight="1" x14ac:dyDescent="0.35">
      <c r="A389" s="11">
        <v>380</v>
      </c>
      <c r="B389" s="12" t="s">
        <v>507</v>
      </c>
      <c r="C389" s="13" t="s">
        <v>22</v>
      </c>
      <c r="D389" s="12" t="s">
        <v>502</v>
      </c>
      <c r="E389" s="12" t="s">
        <v>508</v>
      </c>
      <c r="F389" s="12" t="s">
        <v>64</v>
      </c>
      <c r="G389" s="14">
        <v>35000</v>
      </c>
      <c r="H389" s="14">
        <v>1004.5</v>
      </c>
      <c r="I389" s="14">
        <v>1064</v>
      </c>
      <c r="J389" s="14">
        <v>0</v>
      </c>
      <c r="K389" s="14">
        <f>+G389-SUM(H389:J389)-M389</f>
        <v>7340.7599999999984</v>
      </c>
      <c r="L389" s="14">
        <v>9409.26</v>
      </c>
      <c r="M389" s="14">
        <v>25590.74</v>
      </c>
    </row>
    <row r="390" spans="1:13" s="2" customFormat="1" ht="72.75" customHeight="1" x14ac:dyDescent="0.35">
      <c r="A390" s="11">
        <v>381</v>
      </c>
      <c r="B390" s="12" t="s">
        <v>509</v>
      </c>
      <c r="C390" s="13" t="s">
        <v>22</v>
      </c>
      <c r="D390" s="12" t="s">
        <v>502</v>
      </c>
      <c r="E390" s="12" t="s">
        <v>16</v>
      </c>
      <c r="F390" s="12" t="s">
        <v>95</v>
      </c>
      <c r="G390" s="14">
        <v>35000</v>
      </c>
      <c r="H390" s="14">
        <v>1004.5</v>
      </c>
      <c r="I390" s="14">
        <v>1064</v>
      </c>
      <c r="J390" s="14">
        <v>0</v>
      </c>
      <c r="K390" s="14">
        <f>+G390-SUM(H390:J390)-M390</f>
        <v>10327.950000000001</v>
      </c>
      <c r="L390" s="14">
        <v>12396.45</v>
      </c>
      <c r="M390" s="14">
        <v>22603.55</v>
      </c>
    </row>
    <row r="391" spans="1:13" s="2" customFormat="1" ht="72.75" customHeight="1" x14ac:dyDescent="0.35">
      <c r="A391" s="11">
        <v>382</v>
      </c>
      <c r="B391" s="12" t="s">
        <v>510</v>
      </c>
      <c r="C391" s="13" t="s">
        <v>22</v>
      </c>
      <c r="D391" s="12" t="s">
        <v>502</v>
      </c>
      <c r="E391" s="12" t="s">
        <v>56</v>
      </c>
      <c r="F391" s="12" t="s">
        <v>35</v>
      </c>
      <c r="G391" s="14">
        <v>35000</v>
      </c>
      <c r="H391" s="14">
        <v>1004.5</v>
      </c>
      <c r="I391" s="14">
        <v>1064</v>
      </c>
      <c r="J391" s="14">
        <v>0</v>
      </c>
      <c r="K391" s="14">
        <f>+G391-SUM(H391:J391)-M391</f>
        <v>14707.779999999999</v>
      </c>
      <c r="L391" s="14">
        <v>16776.28</v>
      </c>
      <c r="M391" s="14">
        <v>18223.72</v>
      </c>
    </row>
    <row r="392" spans="1:13" s="2" customFormat="1" ht="72.75" customHeight="1" x14ac:dyDescent="0.35">
      <c r="A392" s="11">
        <v>383</v>
      </c>
      <c r="B392" s="12" t="s">
        <v>511</v>
      </c>
      <c r="C392" s="13" t="s">
        <v>22</v>
      </c>
      <c r="D392" s="12" t="s">
        <v>502</v>
      </c>
      <c r="E392" s="12" t="s">
        <v>171</v>
      </c>
      <c r="F392" s="12" t="s">
        <v>35</v>
      </c>
      <c r="G392" s="14">
        <v>35000</v>
      </c>
      <c r="H392" s="14">
        <v>1004.5</v>
      </c>
      <c r="I392" s="14">
        <v>1064</v>
      </c>
      <c r="J392" s="14">
        <v>0</v>
      </c>
      <c r="K392" s="14">
        <f>+G392-SUM(H392:J392)-M392</f>
        <v>5249.9000000000015</v>
      </c>
      <c r="L392" s="14">
        <v>7318.4</v>
      </c>
      <c r="M392" s="14">
        <v>27681.599999999999</v>
      </c>
    </row>
    <row r="393" spans="1:13" s="2" customFormat="1" ht="72.75" customHeight="1" x14ac:dyDescent="0.35">
      <c r="A393" s="11">
        <v>384</v>
      </c>
      <c r="B393" s="12" t="s">
        <v>512</v>
      </c>
      <c r="C393" s="13" t="s">
        <v>22</v>
      </c>
      <c r="D393" s="12" t="s">
        <v>502</v>
      </c>
      <c r="E393" s="12" t="s">
        <v>513</v>
      </c>
      <c r="F393" s="12" t="s">
        <v>95</v>
      </c>
      <c r="G393" s="14">
        <v>35000</v>
      </c>
      <c r="H393" s="14">
        <v>1004.5</v>
      </c>
      <c r="I393" s="14">
        <v>1064</v>
      </c>
      <c r="J393" s="14">
        <v>0</v>
      </c>
      <c r="K393" s="14">
        <f>+G393-SUM(H393:J393)-M393</f>
        <v>26869.1</v>
      </c>
      <c r="L393" s="14">
        <v>28937.599999999999</v>
      </c>
      <c r="M393" s="14">
        <v>6062.4</v>
      </c>
    </row>
    <row r="394" spans="1:13" s="2" customFormat="1" ht="72.75" customHeight="1" x14ac:dyDescent="0.35">
      <c r="A394" s="11">
        <v>385</v>
      </c>
      <c r="B394" s="12" t="s">
        <v>514</v>
      </c>
      <c r="C394" s="13" t="s">
        <v>22</v>
      </c>
      <c r="D394" s="12" t="s">
        <v>502</v>
      </c>
      <c r="E394" s="12" t="s">
        <v>419</v>
      </c>
      <c r="F394" s="12" t="s">
        <v>95</v>
      </c>
      <c r="G394" s="14">
        <v>35000</v>
      </c>
      <c r="H394" s="14">
        <v>1004.5</v>
      </c>
      <c r="I394" s="14">
        <v>1064</v>
      </c>
      <c r="J394" s="14">
        <v>0</v>
      </c>
      <c r="K394" s="14">
        <f>+G394-SUM(H394:J394)-M394</f>
        <v>25</v>
      </c>
      <c r="L394" s="14">
        <v>2093.5</v>
      </c>
      <c r="M394" s="14">
        <v>32906.5</v>
      </c>
    </row>
    <row r="395" spans="1:13" s="2" customFormat="1" ht="72.75" customHeight="1" x14ac:dyDescent="0.35">
      <c r="A395" s="11">
        <v>386</v>
      </c>
      <c r="B395" s="12" t="s">
        <v>515</v>
      </c>
      <c r="C395" s="13" t="s">
        <v>22</v>
      </c>
      <c r="D395" s="12" t="s">
        <v>502</v>
      </c>
      <c r="E395" s="12" t="s">
        <v>174</v>
      </c>
      <c r="F395" s="12" t="s">
        <v>95</v>
      </c>
      <c r="G395" s="14">
        <v>35000</v>
      </c>
      <c r="H395" s="14">
        <v>1004.5</v>
      </c>
      <c r="I395" s="14">
        <v>1064</v>
      </c>
      <c r="J395" s="14">
        <v>0</v>
      </c>
      <c r="K395" s="14">
        <f>+G395-SUM(H395:J395)-M395</f>
        <v>2740</v>
      </c>
      <c r="L395" s="14">
        <v>4808.5</v>
      </c>
      <c r="M395" s="14">
        <v>30191.5</v>
      </c>
    </row>
    <row r="396" spans="1:13" s="2" customFormat="1" ht="72.75" customHeight="1" x14ac:dyDescent="0.35">
      <c r="A396" s="11">
        <v>387</v>
      </c>
      <c r="B396" s="12" t="s">
        <v>516</v>
      </c>
      <c r="C396" s="13" t="s">
        <v>22</v>
      </c>
      <c r="D396" s="12" t="s">
        <v>502</v>
      </c>
      <c r="E396" s="12" t="s">
        <v>23</v>
      </c>
      <c r="F396" s="12" t="s">
        <v>95</v>
      </c>
      <c r="G396" s="14">
        <v>35000</v>
      </c>
      <c r="H396" s="14">
        <v>1004.5</v>
      </c>
      <c r="I396" s="14">
        <v>1064</v>
      </c>
      <c r="J396" s="14">
        <v>0</v>
      </c>
      <c r="K396" s="14">
        <f>+G396-SUM(H396:J396)-M396</f>
        <v>10383.23</v>
      </c>
      <c r="L396" s="14">
        <v>12451.73</v>
      </c>
      <c r="M396" s="14">
        <v>22548.27</v>
      </c>
    </row>
    <row r="397" spans="1:13" s="2" customFormat="1" ht="72.75" customHeight="1" x14ac:dyDescent="0.35">
      <c r="A397" s="11">
        <v>388</v>
      </c>
      <c r="B397" s="12" t="s">
        <v>518</v>
      </c>
      <c r="C397" s="13" t="s">
        <v>22</v>
      </c>
      <c r="D397" s="12" t="s">
        <v>502</v>
      </c>
      <c r="E397" s="12" t="s">
        <v>130</v>
      </c>
      <c r="F397" s="12" t="s">
        <v>95</v>
      </c>
      <c r="G397" s="14">
        <v>35000</v>
      </c>
      <c r="H397" s="14">
        <v>1004.5</v>
      </c>
      <c r="I397" s="14">
        <v>1064</v>
      </c>
      <c r="J397" s="14">
        <v>0</v>
      </c>
      <c r="K397" s="14">
        <f>+G397-SUM(H397:J397)-M397</f>
        <v>15779.27</v>
      </c>
      <c r="L397" s="14">
        <v>17847.77</v>
      </c>
      <c r="M397" s="14">
        <v>17152.23</v>
      </c>
    </row>
    <row r="398" spans="1:13" s="2" customFormat="1" ht="72.75" customHeight="1" x14ac:dyDescent="0.35">
      <c r="A398" s="11">
        <v>389</v>
      </c>
      <c r="B398" s="12" t="s">
        <v>520</v>
      </c>
      <c r="C398" s="13" t="s">
        <v>22</v>
      </c>
      <c r="D398" s="12" t="s">
        <v>502</v>
      </c>
      <c r="E398" s="12" t="s">
        <v>25</v>
      </c>
      <c r="F398" s="12" t="s">
        <v>95</v>
      </c>
      <c r="G398" s="14">
        <v>35000</v>
      </c>
      <c r="H398" s="14">
        <v>1004.5</v>
      </c>
      <c r="I398" s="14">
        <v>1064</v>
      </c>
      <c r="J398" s="14">
        <v>0</v>
      </c>
      <c r="K398" s="14">
        <f>+G398-SUM(H398:J398)-M398</f>
        <v>5075</v>
      </c>
      <c r="L398" s="14">
        <v>7143.5</v>
      </c>
      <c r="M398" s="14">
        <v>27856.5</v>
      </c>
    </row>
    <row r="399" spans="1:13" s="2" customFormat="1" ht="72.75" customHeight="1" x14ac:dyDescent="0.35">
      <c r="A399" s="11">
        <v>390</v>
      </c>
      <c r="B399" s="12" t="s">
        <v>654</v>
      </c>
      <c r="C399" s="13" t="s">
        <v>22</v>
      </c>
      <c r="D399" s="12" t="s">
        <v>502</v>
      </c>
      <c r="E399" s="12" t="s">
        <v>421</v>
      </c>
      <c r="F399" s="12" t="s">
        <v>95</v>
      </c>
      <c r="G399" s="14">
        <v>35000</v>
      </c>
      <c r="H399" s="14">
        <v>1004.5</v>
      </c>
      <c r="I399" s="14">
        <v>1064</v>
      </c>
      <c r="J399" s="14">
        <v>0</v>
      </c>
      <c r="K399" s="14">
        <f>+G399-SUM(H399:J399)-M399</f>
        <v>1075</v>
      </c>
      <c r="L399" s="14">
        <v>3143.5</v>
      </c>
      <c r="M399" s="14">
        <v>31856.5</v>
      </c>
    </row>
    <row r="400" spans="1:13" s="2" customFormat="1" ht="72.75" customHeight="1" x14ac:dyDescent="0.35">
      <c r="A400" s="11">
        <v>391</v>
      </c>
      <c r="B400" s="12" t="s">
        <v>521</v>
      </c>
      <c r="C400" s="13" t="s">
        <v>22</v>
      </c>
      <c r="D400" s="12" t="s">
        <v>502</v>
      </c>
      <c r="E400" s="12" t="s">
        <v>56</v>
      </c>
      <c r="F400" s="12" t="s">
        <v>95</v>
      </c>
      <c r="G400" s="14">
        <v>35000</v>
      </c>
      <c r="H400" s="14">
        <v>1004.5</v>
      </c>
      <c r="I400" s="14">
        <v>1064</v>
      </c>
      <c r="J400" s="14">
        <v>0</v>
      </c>
      <c r="K400" s="14">
        <f>+G400-SUM(H400:J400)-M400</f>
        <v>9159</v>
      </c>
      <c r="L400" s="14">
        <v>11227.5</v>
      </c>
      <c r="M400" s="14">
        <v>23772.5</v>
      </c>
    </row>
    <row r="401" spans="1:13" s="2" customFormat="1" ht="72.75" customHeight="1" x14ac:dyDescent="0.35">
      <c r="A401" s="11">
        <v>392</v>
      </c>
      <c r="B401" s="12" t="s">
        <v>522</v>
      </c>
      <c r="C401" s="13" t="s">
        <v>22</v>
      </c>
      <c r="D401" s="12" t="s">
        <v>502</v>
      </c>
      <c r="E401" s="12" t="s">
        <v>124</v>
      </c>
      <c r="F401" s="12" t="s">
        <v>95</v>
      </c>
      <c r="G401" s="14">
        <v>35000</v>
      </c>
      <c r="H401" s="14">
        <v>1004.5</v>
      </c>
      <c r="I401" s="14">
        <v>1064</v>
      </c>
      <c r="J401" s="14">
        <v>0</v>
      </c>
      <c r="K401" s="14">
        <f>+G401-SUM(H401:J401)-M401</f>
        <v>2075</v>
      </c>
      <c r="L401" s="14">
        <v>4143.5</v>
      </c>
      <c r="M401" s="14">
        <v>30856.5</v>
      </c>
    </row>
    <row r="402" spans="1:13" s="2" customFormat="1" ht="72.75" customHeight="1" x14ac:dyDescent="0.35">
      <c r="A402" s="11">
        <v>393</v>
      </c>
      <c r="B402" s="12" t="s">
        <v>682</v>
      </c>
      <c r="C402" s="13" t="s">
        <v>22</v>
      </c>
      <c r="D402" s="12" t="s">
        <v>502</v>
      </c>
      <c r="E402" s="12" t="s">
        <v>102</v>
      </c>
      <c r="F402" s="12" t="s">
        <v>95</v>
      </c>
      <c r="G402" s="14">
        <v>35000</v>
      </c>
      <c r="H402" s="14">
        <v>1004.5</v>
      </c>
      <c r="I402" s="14">
        <v>1064</v>
      </c>
      <c r="J402" s="14">
        <v>0</v>
      </c>
      <c r="K402" s="14">
        <f>+G402-SUM(H402:J402)-M402</f>
        <v>2625</v>
      </c>
      <c r="L402" s="14">
        <v>4693.5</v>
      </c>
      <c r="M402" s="14">
        <v>30306.5</v>
      </c>
    </row>
    <row r="403" spans="1:13" s="2" customFormat="1" ht="72.75" customHeight="1" x14ac:dyDescent="0.35">
      <c r="A403" s="11">
        <v>394</v>
      </c>
      <c r="B403" s="12" t="s">
        <v>523</v>
      </c>
      <c r="C403" s="13" t="s">
        <v>22</v>
      </c>
      <c r="D403" s="12" t="s">
        <v>502</v>
      </c>
      <c r="E403" s="12" t="s">
        <v>106</v>
      </c>
      <c r="F403" s="12" t="s">
        <v>35</v>
      </c>
      <c r="G403" s="14">
        <v>35000</v>
      </c>
      <c r="H403" s="14">
        <v>1004.5</v>
      </c>
      <c r="I403" s="14">
        <v>1064</v>
      </c>
      <c r="J403" s="14">
        <v>0</v>
      </c>
      <c r="K403" s="14">
        <f>+G403-SUM(H403:J403)-M403</f>
        <v>25</v>
      </c>
      <c r="L403" s="14">
        <v>2093.5</v>
      </c>
      <c r="M403" s="14">
        <v>32906.5</v>
      </c>
    </row>
    <row r="404" spans="1:13" s="2" customFormat="1" ht="72.75" customHeight="1" x14ac:dyDescent="0.35">
      <c r="A404" s="11">
        <v>395</v>
      </c>
      <c r="B404" s="12" t="s">
        <v>636</v>
      </c>
      <c r="C404" s="13" t="s">
        <v>22</v>
      </c>
      <c r="D404" s="12" t="s">
        <v>502</v>
      </c>
      <c r="E404" s="12" t="s">
        <v>204</v>
      </c>
      <c r="F404" s="12" t="s">
        <v>630</v>
      </c>
      <c r="G404" s="14">
        <v>35000</v>
      </c>
      <c r="H404" s="14">
        <v>1004.5</v>
      </c>
      <c r="I404" s="14">
        <v>1064</v>
      </c>
      <c r="J404" s="14">
        <v>0</v>
      </c>
      <c r="K404" s="14">
        <f>+G404-SUM(H404:J404)-M404</f>
        <v>1075</v>
      </c>
      <c r="L404" s="14">
        <v>3143.5</v>
      </c>
      <c r="M404" s="14">
        <v>31856.5</v>
      </c>
    </row>
    <row r="405" spans="1:13" s="2" customFormat="1" ht="72.75" customHeight="1" x14ac:dyDescent="0.35">
      <c r="A405" s="11">
        <v>396</v>
      </c>
      <c r="B405" s="12" t="s">
        <v>524</v>
      </c>
      <c r="C405" s="13" t="s">
        <v>22</v>
      </c>
      <c r="D405" s="12" t="s">
        <v>502</v>
      </c>
      <c r="E405" s="12" t="s">
        <v>188</v>
      </c>
      <c r="F405" s="12" t="s">
        <v>35</v>
      </c>
      <c r="G405" s="14">
        <v>35000</v>
      </c>
      <c r="H405" s="14">
        <v>1004.5</v>
      </c>
      <c r="I405" s="14">
        <v>1064</v>
      </c>
      <c r="J405" s="14">
        <v>0</v>
      </c>
      <c r="K405" s="14">
        <f>+G405-SUM(H405:J405)-M405</f>
        <v>21284.45</v>
      </c>
      <c r="L405" s="14">
        <v>23352.95</v>
      </c>
      <c r="M405" s="14">
        <v>11647.05</v>
      </c>
    </row>
    <row r="406" spans="1:13" s="2" customFormat="1" ht="72.75" customHeight="1" x14ac:dyDescent="0.35">
      <c r="A406" s="11">
        <v>397</v>
      </c>
      <c r="B406" s="12" t="s">
        <v>526</v>
      </c>
      <c r="C406" s="13" t="s">
        <v>22</v>
      </c>
      <c r="D406" s="12" t="s">
        <v>502</v>
      </c>
      <c r="E406" s="12" t="s">
        <v>399</v>
      </c>
      <c r="F406" s="12" t="s">
        <v>35</v>
      </c>
      <c r="G406" s="14">
        <v>35000</v>
      </c>
      <c r="H406" s="14">
        <v>1004.5</v>
      </c>
      <c r="I406" s="14">
        <v>1064</v>
      </c>
      <c r="J406" s="14">
        <v>0</v>
      </c>
      <c r="K406" s="14">
        <f>+G406-SUM(H406:J406)-M406</f>
        <v>4147.9500000000007</v>
      </c>
      <c r="L406" s="14">
        <v>6216.45</v>
      </c>
      <c r="M406" s="14">
        <v>28783.55</v>
      </c>
    </row>
    <row r="407" spans="1:13" s="2" customFormat="1" ht="72.75" customHeight="1" x14ac:dyDescent="0.35">
      <c r="A407" s="11">
        <v>398</v>
      </c>
      <c r="B407" s="12" t="s">
        <v>272</v>
      </c>
      <c r="C407" s="13" t="s">
        <v>22</v>
      </c>
      <c r="D407" s="12" t="s">
        <v>502</v>
      </c>
      <c r="E407" s="12" t="s">
        <v>60</v>
      </c>
      <c r="F407" s="12" t="s">
        <v>95</v>
      </c>
      <c r="G407" s="14">
        <v>35000</v>
      </c>
      <c r="H407" s="14">
        <v>1004.5</v>
      </c>
      <c r="I407" s="14">
        <v>1064</v>
      </c>
      <c r="J407" s="14">
        <v>0</v>
      </c>
      <c r="K407" s="14">
        <f>+G407-SUM(H407:J407)-M407</f>
        <v>20255.080000000002</v>
      </c>
      <c r="L407" s="14">
        <v>22323.58</v>
      </c>
      <c r="M407" s="14">
        <v>12676.42</v>
      </c>
    </row>
    <row r="408" spans="1:13" s="2" customFormat="1" ht="72.75" customHeight="1" x14ac:dyDescent="0.35">
      <c r="A408" s="11">
        <v>399</v>
      </c>
      <c r="B408" s="12" t="s">
        <v>681</v>
      </c>
      <c r="C408" s="13" t="s">
        <v>22</v>
      </c>
      <c r="D408" s="12" t="s">
        <v>502</v>
      </c>
      <c r="E408" s="12" t="s">
        <v>147</v>
      </c>
      <c r="F408" s="12" t="s">
        <v>95</v>
      </c>
      <c r="G408" s="14">
        <v>35000</v>
      </c>
      <c r="H408" s="14">
        <v>1004.5</v>
      </c>
      <c r="I408" s="14">
        <v>1064</v>
      </c>
      <c r="J408" s="14">
        <v>0</v>
      </c>
      <c r="K408" s="14">
        <f>+G408-SUM(H408:J408)-M408</f>
        <v>625</v>
      </c>
      <c r="L408" s="14">
        <v>2693.5</v>
      </c>
      <c r="M408" s="14">
        <v>32306.5</v>
      </c>
    </row>
    <row r="409" spans="1:13" s="2" customFormat="1" ht="72.75" customHeight="1" x14ac:dyDescent="0.35">
      <c r="A409" s="11">
        <v>400</v>
      </c>
      <c r="B409" s="12" t="s">
        <v>527</v>
      </c>
      <c r="C409" s="13" t="s">
        <v>22</v>
      </c>
      <c r="D409" s="12" t="s">
        <v>528</v>
      </c>
      <c r="E409" s="12" t="s">
        <v>529</v>
      </c>
      <c r="F409" s="12" t="s">
        <v>64</v>
      </c>
      <c r="G409" s="14">
        <v>60000</v>
      </c>
      <c r="H409" s="14">
        <v>1722</v>
      </c>
      <c r="I409" s="14">
        <v>1824</v>
      </c>
      <c r="J409" s="14">
        <v>3486.68</v>
      </c>
      <c r="K409" s="14">
        <f>+G409-SUM(H409:J409)-M409</f>
        <v>25</v>
      </c>
      <c r="L409" s="14">
        <v>7057.68</v>
      </c>
      <c r="M409" s="14">
        <v>52942.32</v>
      </c>
    </row>
    <row r="410" spans="1:13" s="2" customFormat="1" ht="72.75" customHeight="1" x14ac:dyDescent="0.35">
      <c r="A410" s="11">
        <v>401</v>
      </c>
      <c r="B410" s="12" t="s">
        <v>535</v>
      </c>
      <c r="C410" s="13" t="s">
        <v>22</v>
      </c>
      <c r="D410" s="12" t="s">
        <v>531</v>
      </c>
      <c r="E410" s="12" t="s">
        <v>102</v>
      </c>
      <c r="F410" s="12" t="s">
        <v>35</v>
      </c>
      <c r="G410" s="14">
        <v>40000</v>
      </c>
      <c r="H410" s="14">
        <v>1148</v>
      </c>
      <c r="I410" s="14">
        <v>1216</v>
      </c>
      <c r="J410" s="14">
        <v>442.65</v>
      </c>
      <c r="K410" s="14">
        <f>+G410-SUM(H410:J410)-M410</f>
        <v>15665.82</v>
      </c>
      <c r="L410" s="14">
        <v>18472.47</v>
      </c>
      <c r="M410" s="14">
        <v>21527.53</v>
      </c>
    </row>
    <row r="411" spans="1:13" s="2" customFormat="1" ht="72.75" customHeight="1" x14ac:dyDescent="0.35">
      <c r="A411" s="11">
        <v>402</v>
      </c>
      <c r="B411" s="12" t="s">
        <v>544</v>
      </c>
      <c r="C411" s="13" t="s">
        <v>22</v>
      </c>
      <c r="D411" s="12" t="s">
        <v>531</v>
      </c>
      <c r="E411" s="12" t="s">
        <v>23</v>
      </c>
      <c r="F411" s="12" t="s">
        <v>35</v>
      </c>
      <c r="G411" s="14">
        <v>45000</v>
      </c>
      <c r="H411" s="14">
        <v>1291.5</v>
      </c>
      <c r="I411" s="14">
        <v>1368</v>
      </c>
      <c r="J411" s="14">
        <v>694.59</v>
      </c>
      <c r="K411" s="14">
        <f>+G411-SUM(H411:J411)-M411</f>
        <v>4599.9000000000015</v>
      </c>
      <c r="L411" s="14">
        <v>7953.99</v>
      </c>
      <c r="M411" s="14">
        <v>37046.01</v>
      </c>
    </row>
    <row r="412" spans="1:13" s="2" customFormat="1" ht="72.75" customHeight="1" x14ac:dyDescent="0.35">
      <c r="A412" s="11">
        <v>403</v>
      </c>
      <c r="B412" s="12" t="s">
        <v>530</v>
      </c>
      <c r="C412" s="13" t="s">
        <v>22</v>
      </c>
      <c r="D412" s="12" t="s">
        <v>531</v>
      </c>
      <c r="E412" s="12" t="s">
        <v>671</v>
      </c>
      <c r="F412" s="12" t="s">
        <v>35</v>
      </c>
      <c r="G412" s="14">
        <v>45000</v>
      </c>
      <c r="H412" s="14">
        <v>1291.5</v>
      </c>
      <c r="I412" s="14">
        <v>1368</v>
      </c>
      <c r="J412" s="14">
        <v>921.46</v>
      </c>
      <c r="K412" s="14">
        <f>+G412-SUM(H412:J412)-M412</f>
        <v>4687.4500000000044</v>
      </c>
      <c r="L412" s="14">
        <v>8268.41</v>
      </c>
      <c r="M412" s="14">
        <v>36731.589999999997</v>
      </c>
    </row>
    <row r="413" spans="1:13" s="2" customFormat="1" ht="72.75" customHeight="1" x14ac:dyDescent="0.35">
      <c r="A413" s="11">
        <v>404</v>
      </c>
      <c r="B413" s="12" t="s">
        <v>536</v>
      </c>
      <c r="C413" s="13" t="s">
        <v>22</v>
      </c>
      <c r="D413" s="12" t="s">
        <v>531</v>
      </c>
      <c r="E413" s="12" t="s">
        <v>23</v>
      </c>
      <c r="F413" s="12" t="s">
        <v>95</v>
      </c>
      <c r="G413" s="14">
        <v>45000</v>
      </c>
      <c r="H413" s="14">
        <v>1291.5</v>
      </c>
      <c r="I413" s="14">
        <v>1368</v>
      </c>
      <c r="J413" s="14">
        <v>1148.33</v>
      </c>
      <c r="K413" s="14">
        <f>+G413-SUM(H413:J413)-M413</f>
        <v>25</v>
      </c>
      <c r="L413" s="14">
        <v>3832.83</v>
      </c>
      <c r="M413" s="14">
        <v>41167.17</v>
      </c>
    </row>
    <row r="414" spans="1:13" s="2" customFormat="1" ht="72.75" customHeight="1" x14ac:dyDescent="0.35">
      <c r="A414" s="11">
        <v>405</v>
      </c>
      <c r="B414" s="12" t="s">
        <v>537</v>
      </c>
      <c r="C414" s="13" t="s">
        <v>22</v>
      </c>
      <c r="D414" s="12" t="s">
        <v>531</v>
      </c>
      <c r="E414" s="12" t="s">
        <v>27</v>
      </c>
      <c r="F414" s="12" t="s">
        <v>95</v>
      </c>
      <c r="G414" s="14">
        <v>45000</v>
      </c>
      <c r="H414" s="14">
        <v>1291.5</v>
      </c>
      <c r="I414" s="14">
        <v>1368</v>
      </c>
      <c r="J414" s="14">
        <v>1148.33</v>
      </c>
      <c r="K414" s="14">
        <f>+G414-SUM(H414:J414)-M414</f>
        <v>1075</v>
      </c>
      <c r="L414" s="14">
        <v>4882.83</v>
      </c>
      <c r="M414" s="14">
        <v>40117.17</v>
      </c>
    </row>
    <row r="415" spans="1:13" s="2" customFormat="1" ht="72.75" customHeight="1" x14ac:dyDescent="0.35">
      <c r="A415" s="11">
        <v>406</v>
      </c>
      <c r="B415" s="12" t="s">
        <v>539</v>
      </c>
      <c r="C415" s="13" t="s">
        <v>22</v>
      </c>
      <c r="D415" s="12" t="s">
        <v>531</v>
      </c>
      <c r="E415" s="12" t="s">
        <v>29</v>
      </c>
      <c r="F415" s="12" t="s">
        <v>95</v>
      </c>
      <c r="G415" s="14">
        <v>45000</v>
      </c>
      <c r="H415" s="14">
        <v>1291.5</v>
      </c>
      <c r="I415" s="14">
        <v>1368</v>
      </c>
      <c r="J415" s="14">
        <v>1148.33</v>
      </c>
      <c r="K415" s="14">
        <f>+G415-SUM(H415:J415)-M415</f>
        <v>25</v>
      </c>
      <c r="L415" s="14">
        <v>3832.83</v>
      </c>
      <c r="M415" s="14">
        <v>41167.17</v>
      </c>
    </row>
    <row r="416" spans="1:13" s="2" customFormat="1" ht="72.75" customHeight="1" x14ac:dyDescent="0.35">
      <c r="A416" s="11">
        <v>407</v>
      </c>
      <c r="B416" s="12" t="s">
        <v>540</v>
      </c>
      <c r="C416" s="13" t="s">
        <v>22</v>
      </c>
      <c r="D416" s="12" t="s">
        <v>531</v>
      </c>
      <c r="E416" s="12" t="s">
        <v>159</v>
      </c>
      <c r="F416" s="12" t="s">
        <v>95</v>
      </c>
      <c r="G416" s="14">
        <v>45000</v>
      </c>
      <c r="H416" s="14">
        <v>1291.5</v>
      </c>
      <c r="I416" s="14">
        <v>1368</v>
      </c>
      <c r="J416" s="14">
        <v>1148.33</v>
      </c>
      <c r="K416" s="14">
        <f>+G416-SUM(H416:J416)-M416</f>
        <v>18768.87</v>
      </c>
      <c r="L416" s="14">
        <v>22576.7</v>
      </c>
      <c r="M416" s="14">
        <v>22423.3</v>
      </c>
    </row>
    <row r="417" spans="1:13" s="2" customFormat="1" ht="72.75" customHeight="1" x14ac:dyDescent="0.35">
      <c r="A417" s="11">
        <v>408</v>
      </c>
      <c r="B417" s="12" t="s">
        <v>541</v>
      </c>
      <c r="C417" s="13" t="s">
        <v>22</v>
      </c>
      <c r="D417" s="12" t="s">
        <v>531</v>
      </c>
      <c r="E417" s="12" t="s">
        <v>16</v>
      </c>
      <c r="F417" s="12" t="s">
        <v>95</v>
      </c>
      <c r="G417" s="14">
        <v>45000</v>
      </c>
      <c r="H417" s="14">
        <v>1291.5</v>
      </c>
      <c r="I417" s="14">
        <v>1368</v>
      </c>
      <c r="J417" s="14">
        <v>1148.33</v>
      </c>
      <c r="K417" s="14">
        <f>+G417-SUM(H417:J417)-M417</f>
        <v>18037.949999999997</v>
      </c>
      <c r="L417" s="14">
        <v>21845.78</v>
      </c>
      <c r="M417" s="14">
        <v>23154.22</v>
      </c>
    </row>
    <row r="418" spans="1:13" s="2" customFormat="1" ht="72.75" customHeight="1" x14ac:dyDescent="0.35">
      <c r="A418" s="11">
        <v>409</v>
      </c>
      <c r="B418" s="12" t="s">
        <v>542</v>
      </c>
      <c r="C418" s="13" t="s">
        <v>22</v>
      </c>
      <c r="D418" s="12" t="s">
        <v>531</v>
      </c>
      <c r="E418" s="12" t="s">
        <v>23</v>
      </c>
      <c r="F418" s="12" t="s">
        <v>95</v>
      </c>
      <c r="G418" s="14">
        <v>45000</v>
      </c>
      <c r="H418" s="14">
        <v>1291.5</v>
      </c>
      <c r="I418" s="14">
        <v>1368</v>
      </c>
      <c r="J418" s="14">
        <v>1148.33</v>
      </c>
      <c r="K418" s="14">
        <f>+G418-SUM(H418:J418)-M418</f>
        <v>4075</v>
      </c>
      <c r="L418" s="14">
        <v>7882.83</v>
      </c>
      <c r="M418" s="14">
        <v>37117.17</v>
      </c>
    </row>
    <row r="419" spans="1:13" s="2" customFormat="1" ht="72.75" customHeight="1" x14ac:dyDescent="0.35">
      <c r="A419" s="11">
        <v>410</v>
      </c>
      <c r="B419" s="12" t="s">
        <v>538</v>
      </c>
      <c r="C419" s="13" t="s">
        <v>22</v>
      </c>
      <c r="D419" s="12" t="s">
        <v>531</v>
      </c>
      <c r="E419" s="12" t="s">
        <v>16</v>
      </c>
      <c r="F419" s="12" t="s">
        <v>95</v>
      </c>
      <c r="G419" s="14">
        <v>55000</v>
      </c>
      <c r="H419" s="14">
        <v>1578.5</v>
      </c>
      <c r="I419" s="14">
        <v>1672</v>
      </c>
      <c r="J419" s="14">
        <v>2559.6799999999998</v>
      </c>
      <c r="K419" s="14">
        <f>+G419-SUM(H419:J419)-M419</f>
        <v>25</v>
      </c>
      <c r="L419" s="14">
        <v>5835.18</v>
      </c>
      <c r="M419" s="14">
        <v>49164.82</v>
      </c>
    </row>
    <row r="420" spans="1:13" s="2" customFormat="1" ht="72.75" customHeight="1" x14ac:dyDescent="0.35">
      <c r="A420" s="11">
        <v>411</v>
      </c>
      <c r="B420" s="12" t="s">
        <v>533</v>
      </c>
      <c r="C420" s="13" t="s">
        <v>22</v>
      </c>
      <c r="D420" s="12" t="s">
        <v>531</v>
      </c>
      <c r="E420" s="12" t="s">
        <v>534</v>
      </c>
      <c r="F420" s="12" t="s">
        <v>35</v>
      </c>
      <c r="G420" s="14">
        <v>85000</v>
      </c>
      <c r="H420" s="14">
        <v>2439.5</v>
      </c>
      <c r="I420" s="14">
        <v>2584</v>
      </c>
      <c r="J420" s="14">
        <v>8576.99</v>
      </c>
      <c r="K420" s="14">
        <f>+G420-SUM(H420:J420)-M420</f>
        <v>1255</v>
      </c>
      <c r="L420" s="14">
        <v>14855.49</v>
      </c>
      <c r="M420" s="14">
        <v>70144.509999999995</v>
      </c>
    </row>
    <row r="421" spans="1:13" s="2" customFormat="1" ht="72.75" customHeight="1" x14ac:dyDescent="0.35">
      <c r="A421" s="11">
        <v>412</v>
      </c>
      <c r="B421" s="12" t="s">
        <v>532</v>
      </c>
      <c r="C421" s="13" t="s">
        <v>22</v>
      </c>
      <c r="D421" s="12" t="s">
        <v>531</v>
      </c>
      <c r="E421" s="12" t="s">
        <v>148</v>
      </c>
      <c r="F421" s="12" t="s">
        <v>95</v>
      </c>
      <c r="G421" s="14">
        <v>35000</v>
      </c>
      <c r="H421" s="14">
        <v>1004.5</v>
      </c>
      <c r="I421" s="14">
        <v>1064</v>
      </c>
      <c r="J421" s="14">
        <v>0</v>
      </c>
      <c r="K421" s="14">
        <f>+G421-SUM(H421:J421)-M421</f>
        <v>575</v>
      </c>
      <c r="L421" s="14">
        <v>2643.5</v>
      </c>
      <c r="M421" s="14">
        <v>32356.5</v>
      </c>
    </row>
    <row r="422" spans="1:13" s="2" customFormat="1" ht="72.75" customHeight="1" x14ac:dyDescent="0.35">
      <c r="A422" s="11">
        <v>413</v>
      </c>
      <c r="B422" s="12" t="s">
        <v>543</v>
      </c>
      <c r="C422" s="13" t="s">
        <v>22</v>
      </c>
      <c r="D422" s="12" t="s">
        <v>531</v>
      </c>
      <c r="E422" s="12" t="s">
        <v>116</v>
      </c>
      <c r="F422" s="12" t="s">
        <v>95</v>
      </c>
      <c r="G422" s="14">
        <v>35000</v>
      </c>
      <c r="H422" s="14">
        <v>1004.5</v>
      </c>
      <c r="I422" s="14">
        <v>1064</v>
      </c>
      <c r="J422" s="14">
        <v>0</v>
      </c>
      <c r="K422" s="14">
        <f>+G422-SUM(H422:J422)-M422</f>
        <v>9099.9000000000015</v>
      </c>
      <c r="L422" s="14">
        <v>11168.4</v>
      </c>
      <c r="M422" s="14">
        <v>23831.599999999999</v>
      </c>
    </row>
    <row r="423" spans="1:13" s="2" customFormat="1" ht="72.75" customHeight="1" x14ac:dyDescent="0.35">
      <c r="A423" s="11">
        <v>414</v>
      </c>
      <c r="B423" s="12" t="s">
        <v>545</v>
      </c>
      <c r="C423" s="13" t="s">
        <v>22</v>
      </c>
      <c r="D423" s="12" t="s">
        <v>546</v>
      </c>
      <c r="E423" s="12" t="s">
        <v>16</v>
      </c>
      <c r="F423" s="12" t="s">
        <v>64</v>
      </c>
      <c r="G423" s="14">
        <v>130000</v>
      </c>
      <c r="H423" s="14">
        <v>3731</v>
      </c>
      <c r="I423" s="14">
        <v>3952</v>
      </c>
      <c r="J423" s="14">
        <v>19162.12</v>
      </c>
      <c r="K423" s="14">
        <f>+G423-SUM(H423:J423)-M423</f>
        <v>2125</v>
      </c>
      <c r="L423" s="14">
        <v>28970.12</v>
      </c>
      <c r="M423" s="14">
        <v>101029.88</v>
      </c>
    </row>
    <row r="424" spans="1:13" s="2" customFormat="1" ht="72.75" customHeight="1" x14ac:dyDescent="0.35">
      <c r="A424" s="11">
        <v>415</v>
      </c>
      <c r="B424" s="12" t="s">
        <v>551</v>
      </c>
      <c r="C424" s="13" t="s">
        <v>22</v>
      </c>
      <c r="D424" s="12" t="s">
        <v>548</v>
      </c>
      <c r="E424" s="12" t="s">
        <v>177</v>
      </c>
      <c r="F424" s="12" t="s">
        <v>35</v>
      </c>
      <c r="G424" s="14">
        <v>45000</v>
      </c>
      <c r="H424" s="14">
        <v>1291.5</v>
      </c>
      <c r="I424" s="14">
        <v>1368</v>
      </c>
      <c r="J424" s="14">
        <v>694.59</v>
      </c>
      <c r="K424" s="14">
        <f>+G424-SUM(H424:J424)-M424</f>
        <v>15692.230000000003</v>
      </c>
      <c r="L424" s="14">
        <v>19046.32</v>
      </c>
      <c r="M424" s="14">
        <v>25953.68</v>
      </c>
    </row>
    <row r="425" spans="1:13" s="2" customFormat="1" ht="72.75" customHeight="1" x14ac:dyDescent="0.35">
      <c r="A425" s="11">
        <v>416</v>
      </c>
      <c r="B425" s="12" t="s">
        <v>549</v>
      </c>
      <c r="C425" s="13" t="s">
        <v>22</v>
      </c>
      <c r="D425" s="12" t="s">
        <v>548</v>
      </c>
      <c r="E425" s="12" t="s">
        <v>20</v>
      </c>
      <c r="F425" s="12" t="s">
        <v>64</v>
      </c>
      <c r="G425" s="14">
        <v>45000</v>
      </c>
      <c r="H425" s="14">
        <v>1291.5</v>
      </c>
      <c r="I425" s="14">
        <v>1368</v>
      </c>
      <c r="J425" s="14">
        <v>1148.33</v>
      </c>
      <c r="K425" s="14">
        <f>+G425-SUM(H425:J425)-M425</f>
        <v>6058.68</v>
      </c>
      <c r="L425" s="14">
        <v>9866.51</v>
      </c>
      <c r="M425" s="14">
        <v>35133.49</v>
      </c>
    </row>
    <row r="426" spans="1:13" s="2" customFormat="1" ht="72.75" customHeight="1" x14ac:dyDescent="0.35">
      <c r="A426" s="11">
        <v>417</v>
      </c>
      <c r="B426" s="12" t="s">
        <v>553</v>
      </c>
      <c r="C426" s="13" t="s">
        <v>22</v>
      </c>
      <c r="D426" s="12" t="s">
        <v>548</v>
      </c>
      <c r="E426" s="12" t="s">
        <v>106</v>
      </c>
      <c r="F426" s="12" t="s">
        <v>95</v>
      </c>
      <c r="G426" s="14">
        <v>55000</v>
      </c>
      <c r="H426" s="14">
        <v>1578.5</v>
      </c>
      <c r="I426" s="14">
        <v>1672</v>
      </c>
      <c r="J426" s="14">
        <v>2559.6799999999998</v>
      </c>
      <c r="K426" s="14">
        <f>+G426-SUM(H426:J426)-M426</f>
        <v>7403.3499999999985</v>
      </c>
      <c r="L426" s="14">
        <v>13213.53</v>
      </c>
      <c r="M426" s="14">
        <v>41786.47</v>
      </c>
    </row>
    <row r="427" spans="1:13" s="2" customFormat="1" ht="72.75" customHeight="1" x14ac:dyDescent="0.35">
      <c r="A427" s="11">
        <v>418</v>
      </c>
      <c r="B427" s="12" t="s">
        <v>547</v>
      </c>
      <c r="C427" s="13" t="s">
        <v>22</v>
      </c>
      <c r="D427" s="12" t="s">
        <v>548</v>
      </c>
      <c r="E427" s="12" t="s">
        <v>27</v>
      </c>
      <c r="F427" s="12" t="s">
        <v>95</v>
      </c>
      <c r="G427" s="14">
        <v>35000</v>
      </c>
      <c r="H427" s="14">
        <v>1004.5</v>
      </c>
      <c r="I427" s="14">
        <v>1064</v>
      </c>
      <c r="J427" s="14">
        <v>0</v>
      </c>
      <c r="K427" s="14">
        <f>+G427-SUM(H427:J427)-M427</f>
        <v>25</v>
      </c>
      <c r="L427" s="14">
        <v>2093.5</v>
      </c>
      <c r="M427" s="14">
        <v>32906.5</v>
      </c>
    </row>
    <row r="428" spans="1:13" s="2" customFormat="1" ht="72.75" customHeight="1" x14ac:dyDescent="0.35">
      <c r="A428" s="11">
        <v>419</v>
      </c>
      <c r="B428" s="12" t="s">
        <v>189</v>
      </c>
      <c r="C428" s="13" t="s">
        <v>22</v>
      </c>
      <c r="D428" s="12" t="s">
        <v>548</v>
      </c>
      <c r="E428" s="12" t="s">
        <v>188</v>
      </c>
      <c r="F428" s="12" t="s">
        <v>95</v>
      </c>
      <c r="G428" s="14">
        <v>35000</v>
      </c>
      <c r="H428" s="14">
        <v>1004.5</v>
      </c>
      <c r="I428" s="14">
        <v>1064</v>
      </c>
      <c r="J428" s="14">
        <v>0</v>
      </c>
      <c r="K428" s="14">
        <f>+G428-SUM(H428:J428)-M428</f>
        <v>15496.71</v>
      </c>
      <c r="L428" s="14">
        <v>17565.21</v>
      </c>
      <c r="M428" s="14">
        <v>17434.79</v>
      </c>
    </row>
    <row r="429" spans="1:13" s="2" customFormat="1" ht="66.75" customHeight="1" x14ac:dyDescent="0.35">
      <c r="A429" s="11">
        <v>420</v>
      </c>
      <c r="B429" s="12" t="s">
        <v>550</v>
      </c>
      <c r="C429" s="13" t="s">
        <v>22</v>
      </c>
      <c r="D429" s="12" t="s">
        <v>548</v>
      </c>
      <c r="E429" s="12" t="s">
        <v>34</v>
      </c>
      <c r="F429" s="12" t="s">
        <v>35</v>
      </c>
      <c r="G429" s="14">
        <v>35500</v>
      </c>
      <c r="H429" s="14">
        <v>1018.85</v>
      </c>
      <c r="I429" s="14">
        <v>1079.2</v>
      </c>
      <c r="J429" s="14">
        <v>0</v>
      </c>
      <c r="K429" s="14">
        <f>+G429-SUM(H429:J429)-M429</f>
        <v>4617.8399999999965</v>
      </c>
      <c r="L429" s="14">
        <v>6715.89</v>
      </c>
      <c r="M429" s="14">
        <v>28784.11</v>
      </c>
    </row>
    <row r="430" spans="1:13" s="2" customFormat="1" ht="66.75" customHeight="1" x14ac:dyDescent="0.35">
      <c r="A430" s="11">
        <v>421</v>
      </c>
      <c r="B430" s="12" t="s">
        <v>552</v>
      </c>
      <c r="C430" s="13" t="s">
        <v>22</v>
      </c>
      <c r="D430" s="12" t="s">
        <v>548</v>
      </c>
      <c r="E430" s="12" t="s">
        <v>47</v>
      </c>
      <c r="F430" s="12" t="s">
        <v>95</v>
      </c>
      <c r="G430" s="14">
        <v>35000</v>
      </c>
      <c r="H430" s="14">
        <v>1004.5</v>
      </c>
      <c r="I430" s="14">
        <v>1064</v>
      </c>
      <c r="J430" s="14">
        <v>0</v>
      </c>
      <c r="K430" s="14">
        <f>+G430-SUM(H430:J430)-M430</f>
        <v>1075</v>
      </c>
      <c r="L430" s="14">
        <v>3143.5</v>
      </c>
      <c r="M430" s="14">
        <v>31856.5</v>
      </c>
    </row>
    <row r="431" spans="1:13" s="2" customFormat="1" ht="72.75" customHeight="1" x14ac:dyDescent="0.35">
      <c r="A431" s="11">
        <v>422</v>
      </c>
      <c r="B431" s="12" t="s">
        <v>635</v>
      </c>
      <c r="C431" s="13" t="s">
        <v>22</v>
      </c>
      <c r="D431" s="12" t="s">
        <v>548</v>
      </c>
      <c r="E431" s="12" t="s">
        <v>339</v>
      </c>
      <c r="F431" s="12" t="s">
        <v>630</v>
      </c>
      <c r="G431" s="14">
        <v>35000</v>
      </c>
      <c r="H431" s="14">
        <v>1004.5</v>
      </c>
      <c r="I431" s="14">
        <v>1064</v>
      </c>
      <c r="J431" s="14">
        <v>0</v>
      </c>
      <c r="K431" s="14">
        <f>+G431-SUM(H431:J431)-M431</f>
        <v>4090</v>
      </c>
      <c r="L431" s="14">
        <v>6158.5</v>
      </c>
      <c r="M431" s="14">
        <v>28841.5</v>
      </c>
    </row>
    <row r="432" spans="1:13" s="2" customFormat="1" ht="72.75" customHeight="1" x14ac:dyDescent="0.35">
      <c r="A432" s="11">
        <v>423</v>
      </c>
      <c r="B432" s="12" t="s">
        <v>554</v>
      </c>
      <c r="C432" s="13" t="s">
        <v>14</v>
      </c>
      <c r="D432" s="12" t="s">
        <v>555</v>
      </c>
      <c r="E432" s="12" t="s">
        <v>60</v>
      </c>
      <c r="F432" s="12" t="s">
        <v>95</v>
      </c>
      <c r="G432" s="14">
        <v>22000</v>
      </c>
      <c r="H432" s="14">
        <v>631.4</v>
      </c>
      <c r="I432" s="14">
        <v>668.8</v>
      </c>
      <c r="J432" s="14">
        <v>0</v>
      </c>
      <c r="K432" s="14">
        <f>+G432-SUM(H432:J432)-M432</f>
        <v>4165.9799999999996</v>
      </c>
      <c r="L432" s="14">
        <v>5466.18</v>
      </c>
      <c r="M432" s="14">
        <v>16533.82</v>
      </c>
    </row>
    <row r="433" spans="1:13" s="2" customFormat="1" ht="72.75" customHeight="1" x14ac:dyDescent="0.35">
      <c r="A433" s="11">
        <v>424</v>
      </c>
      <c r="B433" s="12" t="s">
        <v>556</v>
      </c>
      <c r="C433" s="13" t="s">
        <v>22</v>
      </c>
      <c r="D433" s="12" t="s">
        <v>557</v>
      </c>
      <c r="E433" s="12" t="s">
        <v>54</v>
      </c>
      <c r="F433" s="12" t="s">
        <v>95</v>
      </c>
      <c r="G433" s="14">
        <v>25000</v>
      </c>
      <c r="H433" s="14">
        <v>717.5</v>
      </c>
      <c r="I433" s="14">
        <v>760</v>
      </c>
      <c r="J433" s="14">
        <v>0</v>
      </c>
      <c r="K433" s="14">
        <f>+G433-SUM(H433:J433)-M433</f>
        <v>10034.450000000001</v>
      </c>
      <c r="L433" s="14">
        <v>11511.95</v>
      </c>
      <c r="M433" s="14">
        <v>13488.05</v>
      </c>
    </row>
    <row r="434" spans="1:13" s="2" customFormat="1" ht="72.75" customHeight="1" x14ac:dyDescent="0.35">
      <c r="A434" s="11">
        <v>425</v>
      </c>
      <c r="B434" s="12" t="s">
        <v>558</v>
      </c>
      <c r="C434" s="13" t="s">
        <v>22</v>
      </c>
      <c r="D434" s="12" t="s">
        <v>557</v>
      </c>
      <c r="E434" s="12" t="s">
        <v>54</v>
      </c>
      <c r="F434" s="12" t="s">
        <v>95</v>
      </c>
      <c r="G434" s="14">
        <v>25000</v>
      </c>
      <c r="H434" s="14">
        <v>717.5</v>
      </c>
      <c r="I434" s="14">
        <v>760</v>
      </c>
      <c r="J434" s="14">
        <v>0</v>
      </c>
      <c r="K434" s="14">
        <f>+G434-SUM(H434:J434)-M434</f>
        <v>5225</v>
      </c>
      <c r="L434" s="14">
        <v>6702.5</v>
      </c>
      <c r="M434" s="14">
        <v>18297.5</v>
      </c>
    </row>
    <row r="435" spans="1:13" s="2" customFormat="1" ht="72.75" customHeight="1" x14ac:dyDescent="0.35">
      <c r="A435" s="11">
        <v>426</v>
      </c>
      <c r="B435" s="12" t="s">
        <v>559</v>
      </c>
      <c r="C435" s="13" t="s">
        <v>22</v>
      </c>
      <c r="D435" s="12" t="s">
        <v>560</v>
      </c>
      <c r="E435" s="12" t="s">
        <v>106</v>
      </c>
      <c r="F435" s="12" t="s">
        <v>39</v>
      </c>
      <c r="G435" s="14">
        <v>45000</v>
      </c>
      <c r="H435" s="14">
        <v>1291.5</v>
      </c>
      <c r="I435" s="14">
        <v>1368</v>
      </c>
      <c r="J435" s="14">
        <v>1148.33</v>
      </c>
      <c r="K435" s="14">
        <f>+G435-SUM(H435:J435)-M435</f>
        <v>16912.359999999997</v>
      </c>
      <c r="L435" s="14">
        <v>20720.189999999999</v>
      </c>
      <c r="M435" s="14">
        <v>24279.81</v>
      </c>
    </row>
    <row r="436" spans="1:13" s="2" customFormat="1" ht="72.75" customHeight="1" x14ac:dyDescent="0.35">
      <c r="A436" s="11">
        <v>427</v>
      </c>
      <c r="B436" s="12" t="s">
        <v>563</v>
      </c>
      <c r="C436" s="13" t="s">
        <v>14</v>
      </c>
      <c r="D436" s="12" t="s">
        <v>561</v>
      </c>
      <c r="E436" s="12" t="s">
        <v>562</v>
      </c>
      <c r="F436" s="12" t="s">
        <v>35</v>
      </c>
      <c r="G436" s="14">
        <v>50000</v>
      </c>
      <c r="H436" s="14">
        <v>1435</v>
      </c>
      <c r="I436" s="14">
        <v>1520</v>
      </c>
      <c r="J436" s="14">
        <v>1627.13</v>
      </c>
      <c r="K436" s="14">
        <f>+G436-SUM(H436:J436)-M436</f>
        <v>17424.110000000004</v>
      </c>
      <c r="L436" s="14">
        <v>22006.240000000002</v>
      </c>
      <c r="M436" s="14">
        <v>27993.759999999998</v>
      </c>
    </row>
    <row r="437" spans="1:13" s="2" customFormat="1" ht="72.75" customHeight="1" x14ac:dyDescent="0.35">
      <c r="A437" s="11">
        <v>428</v>
      </c>
      <c r="B437" s="12" t="s">
        <v>564</v>
      </c>
      <c r="C437" s="13" t="s">
        <v>22</v>
      </c>
      <c r="D437" s="12" t="s">
        <v>565</v>
      </c>
      <c r="E437" s="12" t="s">
        <v>359</v>
      </c>
      <c r="F437" s="12" t="s">
        <v>39</v>
      </c>
      <c r="G437" s="14">
        <v>150000</v>
      </c>
      <c r="H437" s="14">
        <v>4305</v>
      </c>
      <c r="I437" s="14">
        <v>4560</v>
      </c>
      <c r="J437" s="14">
        <v>23866.62</v>
      </c>
      <c r="K437" s="14">
        <f>+G437-SUM(H437:J437)-M437</f>
        <v>3075</v>
      </c>
      <c r="L437" s="14">
        <v>35806.620000000003</v>
      </c>
      <c r="M437" s="14">
        <v>114193.38</v>
      </c>
    </row>
    <row r="438" spans="1:13" s="2" customFormat="1" ht="69" customHeight="1" x14ac:dyDescent="0.35">
      <c r="A438" s="11">
        <v>429</v>
      </c>
      <c r="B438" s="12" t="s">
        <v>566</v>
      </c>
      <c r="C438" s="13" t="s">
        <v>14</v>
      </c>
      <c r="D438" s="12" t="s">
        <v>567</v>
      </c>
      <c r="E438" s="12" t="s">
        <v>54</v>
      </c>
      <c r="F438" s="12" t="s">
        <v>35</v>
      </c>
      <c r="G438" s="14">
        <v>90000</v>
      </c>
      <c r="H438" s="14">
        <v>2583</v>
      </c>
      <c r="I438" s="14">
        <v>2736</v>
      </c>
      <c r="J438" s="14">
        <v>9375.01</v>
      </c>
      <c r="K438" s="14">
        <f>+G438-SUM(H438:J438)-M438</f>
        <v>35785.26</v>
      </c>
      <c r="L438" s="14">
        <v>50479.27</v>
      </c>
      <c r="M438" s="14">
        <v>39520.730000000003</v>
      </c>
    </row>
    <row r="439" spans="1:13" s="2" customFormat="1" ht="70.5" customHeight="1" x14ac:dyDescent="0.35">
      <c r="A439" s="11">
        <v>430</v>
      </c>
      <c r="B439" s="12" t="s">
        <v>568</v>
      </c>
      <c r="C439" s="13" t="s">
        <v>22</v>
      </c>
      <c r="D439" s="12" t="s">
        <v>569</v>
      </c>
      <c r="E439" s="12" t="s">
        <v>34</v>
      </c>
      <c r="F439" s="12" t="s">
        <v>39</v>
      </c>
      <c r="G439" s="14">
        <v>95000</v>
      </c>
      <c r="H439" s="14">
        <v>2726.5</v>
      </c>
      <c r="I439" s="14">
        <v>2888</v>
      </c>
      <c r="J439" s="14">
        <v>10929.24</v>
      </c>
      <c r="K439" s="14">
        <f>+G439-SUM(H439:J439)-M439</f>
        <v>475.00000000001455</v>
      </c>
      <c r="L439" s="14">
        <v>17018.740000000002</v>
      </c>
      <c r="M439" s="14">
        <v>77981.259999999995</v>
      </c>
    </row>
    <row r="440" spans="1:13" s="2" customFormat="1" ht="72.75" customHeight="1" x14ac:dyDescent="0.35">
      <c r="A440" s="11">
        <v>431</v>
      </c>
      <c r="B440" s="12" t="s">
        <v>570</v>
      </c>
      <c r="C440" s="13" t="s">
        <v>14</v>
      </c>
      <c r="D440" s="12" t="s">
        <v>571</v>
      </c>
      <c r="E440" s="12" t="s">
        <v>147</v>
      </c>
      <c r="F440" s="12" t="s">
        <v>35</v>
      </c>
      <c r="G440" s="14">
        <v>50000</v>
      </c>
      <c r="H440" s="14">
        <v>1435</v>
      </c>
      <c r="I440" s="14">
        <v>1520</v>
      </c>
      <c r="J440" s="14">
        <v>1854</v>
      </c>
      <c r="K440" s="14">
        <f>+G440-SUM(H440:J440)-M440</f>
        <v>18342.79</v>
      </c>
      <c r="L440" s="14">
        <v>23151.79</v>
      </c>
      <c r="M440" s="14">
        <v>26848.21</v>
      </c>
    </row>
    <row r="441" spans="1:13" s="2" customFormat="1" ht="72.75" customHeight="1" x14ac:dyDescent="0.35">
      <c r="A441" s="11">
        <v>432</v>
      </c>
      <c r="B441" s="12" t="s">
        <v>572</v>
      </c>
      <c r="C441" s="13" t="s">
        <v>22</v>
      </c>
      <c r="D441" s="12" t="s">
        <v>573</v>
      </c>
      <c r="E441" s="12" t="s">
        <v>106</v>
      </c>
      <c r="F441" s="12" t="s">
        <v>39</v>
      </c>
      <c r="G441" s="14">
        <v>70000</v>
      </c>
      <c r="H441" s="14">
        <v>2009</v>
      </c>
      <c r="I441" s="14">
        <v>2128</v>
      </c>
      <c r="J441" s="14">
        <v>5065.99</v>
      </c>
      <c r="K441" s="14">
        <f>+G441-SUM(H441:J441)-M441</f>
        <v>1537.4500000000044</v>
      </c>
      <c r="L441" s="14">
        <v>10740.44</v>
      </c>
      <c r="M441" s="14">
        <v>59259.56</v>
      </c>
    </row>
    <row r="442" spans="1:13" s="2" customFormat="1" ht="65.25" customHeight="1" x14ac:dyDescent="0.35">
      <c r="A442" s="11">
        <v>433</v>
      </c>
      <c r="B442" s="12" t="s">
        <v>575</v>
      </c>
      <c r="C442" s="13" t="s">
        <v>14</v>
      </c>
      <c r="D442" s="12" t="s">
        <v>573</v>
      </c>
      <c r="E442" s="12" t="s">
        <v>174</v>
      </c>
      <c r="F442" s="12" t="s">
        <v>35</v>
      </c>
      <c r="G442" s="14">
        <v>60000</v>
      </c>
      <c r="H442" s="14">
        <v>1722</v>
      </c>
      <c r="I442" s="14">
        <v>1824</v>
      </c>
      <c r="J442" s="14">
        <v>3486.68</v>
      </c>
      <c r="K442" s="14">
        <f>+G442-SUM(H442:J442)-M442</f>
        <v>12254.159999999996</v>
      </c>
      <c r="L442" s="14">
        <v>19286.84</v>
      </c>
      <c r="M442" s="14">
        <v>40713.160000000003</v>
      </c>
    </row>
    <row r="443" spans="1:13" s="2" customFormat="1" ht="65.25" customHeight="1" x14ac:dyDescent="0.35">
      <c r="A443" s="11">
        <v>434</v>
      </c>
      <c r="B443" s="12" t="s">
        <v>574</v>
      </c>
      <c r="C443" s="13" t="s">
        <v>14</v>
      </c>
      <c r="D443" s="12" t="s">
        <v>573</v>
      </c>
      <c r="E443" s="12" t="s">
        <v>106</v>
      </c>
      <c r="F443" s="12" t="s">
        <v>39</v>
      </c>
      <c r="G443" s="14">
        <v>70000</v>
      </c>
      <c r="H443" s="14">
        <v>2009</v>
      </c>
      <c r="I443" s="14">
        <v>2128</v>
      </c>
      <c r="J443" s="14">
        <v>5065.99</v>
      </c>
      <c r="K443" s="14">
        <f>+G443-SUM(H443:J443)-M443</f>
        <v>3587.4500000000044</v>
      </c>
      <c r="L443" s="14">
        <v>12790.44</v>
      </c>
      <c r="M443" s="14">
        <v>57209.56</v>
      </c>
    </row>
    <row r="444" spans="1:13" s="2" customFormat="1" ht="72.75" customHeight="1" x14ac:dyDescent="0.35">
      <c r="A444" s="11">
        <v>435</v>
      </c>
      <c r="B444" s="12" t="s">
        <v>576</v>
      </c>
      <c r="C444" s="13" t="s">
        <v>14</v>
      </c>
      <c r="D444" s="12" t="s">
        <v>573</v>
      </c>
      <c r="E444" s="12" t="s">
        <v>106</v>
      </c>
      <c r="F444" s="12" t="s">
        <v>39</v>
      </c>
      <c r="G444" s="14">
        <v>70000</v>
      </c>
      <c r="H444" s="14">
        <v>2009</v>
      </c>
      <c r="I444" s="14">
        <v>2128</v>
      </c>
      <c r="J444" s="14">
        <v>5368.48</v>
      </c>
      <c r="K444" s="14">
        <f>+G444-SUM(H444:J444)-M444</f>
        <v>25.000000000007276</v>
      </c>
      <c r="L444" s="14">
        <v>9530.48</v>
      </c>
      <c r="M444" s="14">
        <v>60469.52</v>
      </c>
    </row>
    <row r="445" spans="1:13" s="2" customFormat="1" ht="72.75" customHeight="1" x14ac:dyDescent="0.35">
      <c r="A445" s="11">
        <v>436</v>
      </c>
      <c r="B445" s="12" t="s">
        <v>577</v>
      </c>
      <c r="C445" s="13" t="s">
        <v>14</v>
      </c>
      <c r="D445" s="12" t="s">
        <v>573</v>
      </c>
      <c r="E445" s="12" t="s">
        <v>106</v>
      </c>
      <c r="F445" s="12" t="s">
        <v>39</v>
      </c>
      <c r="G445" s="14">
        <v>70000</v>
      </c>
      <c r="H445" s="14">
        <v>2009</v>
      </c>
      <c r="I445" s="14">
        <v>2128</v>
      </c>
      <c r="J445" s="14">
        <v>5368.48</v>
      </c>
      <c r="K445" s="14">
        <f>+G445-SUM(H445:J445)-M445</f>
        <v>25.000000000007276</v>
      </c>
      <c r="L445" s="14">
        <v>9530.48</v>
      </c>
      <c r="M445" s="14">
        <v>60469.52</v>
      </c>
    </row>
    <row r="446" spans="1:13" s="2" customFormat="1" ht="72.75" customHeight="1" x14ac:dyDescent="0.35">
      <c r="A446" s="11">
        <v>437</v>
      </c>
      <c r="B446" s="12" t="s">
        <v>134</v>
      </c>
      <c r="C446" s="13" t="s">
        <v>22</v>
      </c>
      <c r="D446" s="12" t="s">
        <v>684</v>
      </c>
      <c r="E446" s="12" t="s">
        <v>185</v>
      </c>
      <c r="F446" s="12" t="s">
        <v>95</v>
      </c>
      <c r="G446" s="14">
        <v>40000</v>
      </c>
      <c r="H446" s="14">
        <v>1148</v>
      </c>
      <c r="I446" s="14">
        <v>1216</v>
      </c>
      <c r="J446" s="14">
        <v>215.78</v>
      </c>
      <c r="K446" s="14">
        <f>+G446-SUM(H446:J446)-M446</f>
        <v>20227.75</v>
      </c>
      <c r="L446" s="14">
        <v>22807.53</v>
      </c>
      <c r="M446" s="14">
        <v>17192.47</v>
      </c>
    </row>
    <row r="447" spans="1:13" s="2" customFormat="1" ht="72.75" customHeight="1" x14ac:dyDescent="0.35">
      <c r="A447" s="11">
        <v>438</v>
      </c>
      <c r="B447" s="12" t="s">
        <v>687</v>
      </c>
      <c r="C447" s="13" t="s">
        <v>22</v>
      </c>
      <c r="D447" s="12" t="s">
        <v>684</v>
      </c>
      <c r="E447" s="12" t="s">
        <v>185</v>
      </c>
      <c r="F447" s="12" t="s">
        <v>630</v>
      </c>
      <c r="G447" s="14">
        <v>40000</v>
      </c>
      <c r="H447" s="14">
        <v>1148</v>
      </c>
      <c r="I447" s="14">
        <v>1216</v>
      </c>
      <c r="J447" s="14">
        <v>442.65</v>
      </c>
      <c r="K447" s="14">
        <f>+G447-SUM(H447:J447)-M447</f>
        <v>25</v>
      </c>
      <c r="L447" s="14">
        <v>2831.65</v>
      </c>
      <c r="M447" s="14">
        <v>37168.35</v>
      </c>
    </row>
    <row r="448" spans="1:13" s="2" customFormat="1" ht="63" customHeight="1" x14ac:dyDescent="0.35">
      <c r="A448" s="11">
        <v>439</v>
      </c>
      <c r="B448" s="12" t="s">
        <v>578</v>
      </c>
      <c r="C448" s="13" t="s">
        <v>14</v>
      </c>
      <c r="D448" s="12" t="s">
        <v>579</v>
      </c>
      <c r="E448" s="12" t="s">
        <v>174</v>
      </c>
      <c r="F448" s="12" t="s">
        <v>39</v>
      </c>
      <c r="G448" s="14">
        <v>45000</v>
      </c>
      <c r="H448" s="14">
        <v>1291.5</v>
      </c>
      <c r="I448" s="14">
        <v>1368</v>
      </c>
      <c r="J448" s="14">
        <v>1148.33</v>
      </c>
      <c r="K448" s="14">
        <f>+G448-SUM(H448:J448)-M448</f>
        <v>11262.239999999998</v>
      </c>
      <c r="L448" s="14">
        <v>15070.07</v>
      </c>
      <c r="M448" s="14">
        <v>29929.93</v>
      </c>
    </row>
    <row r="449" spans="1:13" s="2" customFormat="1" ht="63" customHeight="1" x14ac:dyDescent="0.35">
      <c r="A449" s="11">
        <v>440</v>
      </c>
      <c r="B449" s="12" t="s">
        <v>619</v>
      </c>
      <c r="C449" s="13" t="s">
        <v>14</v>
      </c>
      <c r="D449" s="12" t="s">
        <v>581</v>
      </c>
      <c r="E449" s="12" t="s">
        <v>174</v>
      </c>
      <c r="F449" s="12" t="s">
        <v>95</v>
      </c>
      <c r="G449" s="14">
        <v>40000</v>
      </c>
      <c r="H449" s="14">
        <v>1148</v>
      </c>
      <c r="I449" s="14">
        <v>1216</v>
      </c>
      <c r="J449" s="14">
        <v>442.65</v>
      </c>
      <c r="K449" s="14">
        <f>+G449-SUM(H449:J449)-M449</f>
        <v>575</v>
      </c>
      <c r="L449" s="14">
        <v>3381.65</v>
      </c>
      <c r="M449" s="14">
        <v>36618.35</v>
      </c>
    </row>
    <row r="450" spans="1:13" s="2" customFormat="1" ht="63" customHeight="1" x14ac:dyDescent="0.35">
      <c r="A450" s="11">
        <v>441</v>
      </c>
      <c r="B450" s="12" t="s">
        <v>586</v>
      </c>
      <c r="C450" s="13" t="s">
        <v>14</v>
      </c>
      <c r="D450" s="12" t="s">
        <v>581</v>
      </c>
      <c r="E450" s="12" t="s">
        <v>96</v>
      </c>
      <c r="F450" s="12" t="s">
        <v>95</v>
      </c>
      <c r="G450" s="14">
        <v>40000</v>
      </c>
      <c r="H450" s="14">
        <v>1148</v>
      </c>
      <c r="I450" s="14">
        <v>1216</v>
      </c>
      <c r="J450" s="14">
        <v>442.65</v>
      </c>
      <c r="K450" s="14">
        <f>+G450-SUM(H450:J450)-M450</f>
        <v>1075</v>
      </c>
      <c r="L450" s="14">
        <v>3881.65</v>
      </c>
      <c r="M450" s="14">
        <v>36118.35</v>
      </c>
    </row>
    <row r="451" spans="1:13" s="2" customFormat="1" ht="72.75" customHeight="1" x14ac:dyDescent="0.35">
      <c r="A451" s="11">
        <v>442</v>
      </c>
      <c r="B451" s="12" t="s">
        <v>582</v>
      </c>
      <c r="C451" s="13" t="s">
        <v>14</v>
      </c>
      <c r="D451" s="12" t="s">
        <v>581</v>
      </c>
      <c r="E451" s="12" t="s">
        <v>174</v>
      </c>
      <c r="F451" s="12" t="s">
        <v>95</v>
      </c>
      <c r="G451" s="14">
        <v>45000</v>
      </c>
      <c r="H451" s="14">
        <v>1291.5</v>
      </c>
      <c r="I451" s="14">
        <v>1368</v>
      </c>
      <c r="J451" s="14">
        <v>1148.33</v>
      </c>
      <c r="K451" s="14">
        <f>+G451-SUM(H451:J451)-M451</f>
        <v>2075</v>
      </c>
      <c r="L451" s="14">
        <v>5882.83</v>
      </c>
      <c r="M451" s="14">
        <v>39117.17</v>
      </c>
    </row>
    <row r="452" spans="1:13" s="2" customFormat="1" ht="55.5" customHeight="1" x14ac:dyDescent="0.35">
      <c r="A452" s="11">
        <v>443</v>
      </c>
      <c r="B452" s="12" t="s">
        <v>583</v>
      </c>
      <c r="C452" s="13" t="s">
        <v>14</v>
      </c>
      <c r="D452" s="12" t="s">
        <v>581</v>
      </c>
      <c r="E452" s="12" t="s">
        <v>174</v>
      </c>
      <c r="F452" s="12" t="s">
        <v>95</v>
      </c>
      <c r="G452" s="14">
        <v>45000</v>
      </c>
      <c r="H452" s="14">
        <v>1291.5</v>
      </c>
      <c r="I452" s="14">
        <v>1368</v>
      </c>
      <c r="J452" s="14">
        <v>1148.33</v>
      </c>
      <c r="K452" s="14">
        <f>+G452-SUM(H452:J452)-M452</f>
        <v>27626.089999999997</v>
      </c>
      <c r="L452" s="14">
        <v>31433.919999999998</v>
      </c>
      <c r="M452" s="14">
        <v>13566.08</v>
      </c>
    </row>
    <row r="453" spans="1:13" s="2" customFormat="1" ht="59.25" customHeight="1" x14ac:dyDescent="0.35">
      <c r="A453" s="11">
        <v>444</v>
      </c>
      <c r="B453" s="12" t="s">
        <v>585</v>
      </c>
      <c r="C453" s="13" t="s">
        <v>14</v>
      </c>
      <c r="D453" s="12" t="s">
        <v>581</v>
      </c>
      <c r="E453" s="12" t="s">
        <v>174</v>
      </c>
      <c r="F453" s="12" t="s">
        <v>95</v>
      </c>
      <c r="G453" s="14">
        <v>45000</v>
      </c>
      <c r="H453" s="14">
        <v>1291.5</v>
      </c>
      <c r="I453" s="14">
        <v>1368</v>
      </c>
      <c r="J453" s="14">
        <v>1148.33</v>
      </c>
      <c r="K453" s="14">
        <f>+G453-SUM(H453:J453)-M453</f>
        <v>21538.879999999997</v>
      </c>
      <c r="L453" s="14">
        <v>25346.71</v>
      </c>
      <c r="M453" s="14">
        <v>19653.29</v>
      </c>
    </row>
    <row r="454" spans="1:13" s="2" customFormat="1" ht="61.5" customHeight="1" x14ac:dyDescent="0.35">
      <c r="A454" s="11">
        <v>445</v>
      </c>
      <c r="B454" s="12" t="s">
        <v>580</v>
      </c>
      <c r="C454" s="13" t="s">
        <v>14</v>
      </c>
      <c r="D454" s="12" t="s">
        <v>581</v>
      </c>
      <c r="E454" s="12" t="s">
        <v>174</v>
      </c>
      <c r="F454" s="12" t="s">
        <v>35</v>
      </c>
      <c r="G454" s="14">
        <v>55000</v>
      </c>
      <c r="H454" s="14">
        <v>1578.5</v>
      </c>
      <c r="I454" s="14">
        <v>1672</v>
      </c>
      <c r="J454" s="14">
        <v>2559.6799999999998</v>
      </c>
      <c r="K454" s="14">
        <f>+G454-SUM(H454:J454)-M454</f>
        <v>29834.44</v>
      </c>
      <c r="L454" s="14">
        <v>35644.620000000003</v>
      </c>
      <c r="M454" s="14">
        <v>19355.38</v>
      </c>
    </row>
    <row r="455" spans="1:13" s="2" customFormat="1" ht="61.5" customHeight="1" x14ac:dyDescent="0.35">
      <c r="A455" s="11">
        <v>446</v>
      </c>
      <c r="B455" s="12" t="s">
        <v>584</v>
      </c>
      <c r="C455" s="13" t="s">
        <v>14</v>
      </c>
      <c r="D455" s="12" t="s">
        <v>581</v>
      </c>
      <c r="E455" s="12" t="s">
        <v>106</v>
      </c>
      <c r="F455" s="12" t="s">
        <v>95</v>
      </c>
      <c r="G455" s="14">
        <v>55000</v>
      </c>
      <c r="H455" s="14">
        <v>1578.5</v>
      </c>
      <c r="I455" s="14">
        <v>1672</v>
      </c>
      <c r="J455" s="14">
        <v>2559.6799999999998</v>
      </c>
      <c r="K455" s="14">
        <f>+G455-SUM(H455:J455)-M455</f>
        <v>34923.17</v>
      </c>
      <c r="L455" s="14">
        <v>40733.35</v>
      </c>
      <c r="M455" s="14">
        <v>14266.65</v>
      </c>
    </row>
    <row r="456" spans="1:13" s="2" customFormat="1" ht="59.25" customHeight="1" x14ac:dyDescent="0.35">
      <c r="A456" s="11">
        <v>447</v>
      </c>
      <c r="B456" s="12" t="s">
        <v>587</v>
      </c>
      <c r="C456" s="13" t="s">
        <v>22</v>
      </c>
      <c r="D456" s="12" t="s">
        <v>588</v>
      </c>
      <c r="E456" s="12" t="s">
        <v>106</v>
      </c>
      <c r="F456" s="12" t="s">
        <v>39</v>
      </c>
      <c r="G456" s="14">
        <v>70000</v>
      </c>
      <c r="H456" s="14">
        <v>2009</v>
      </c>
      <c r="I456" s="14">
        <v>2128</v>
      </c>
      <c r="J456" s="14">
        <v>5368.48</v>
      </c>
      <c r="K456" s="14">
        <f>+G456-SUM(H456:J456)-M456</f>
        <v>25.000000000007276</v>
      </c>
      <c r="L456" s="14">
        <v>9530.48</v>
      </c>
      <c r="M456" s="14">
        <v>60469.52</v>
      </c>
    </row>
    <row r="457" spans="1:13" s="2" customFormat="1" ht="57.75" customHeight="1" x14ac:dyDescent="0.35">
      <c r="A457" s="11">
        <v>448</v>
      </c>
      <c r="B457" s="12" t="s">
        <v>589</v>
      </c>
      <c r="C457" s="13" t="s">
        <v>22</v>
      </c>
      <c r="D457" s="12" t="s">
        <v>590</v>
      </c>
      <c r="E457" s="12" t="s">
        <v>148</v>
      </c>
      <c r="F457" s="12" t="s">
        <v>39</v>
      </c>
      <c r="G457" s="14">
        <v>60000</v>
      </c>
      <c r="H457" s="14">
        <v>1722</v>
      </c>
      <c r="I457" s="14">
        <v>1824</v>
      </c>
      <c r="J457" s="14">
        <v>3486.68</v>
      </c>
      <c r="K457" s="14">
        <f>+G457-SUM(H457:J457)-M457</f>
        <v>25</v>
      </c>
      <c r="L457" s="14">
        <v>7057.68</v>
      </c>
      <c r="M457" s="14">
        <v>52942.32</v>
      </c>
    </row>
    <row r="458" spans="1:13" s="2" customFormat="1" ht="63" customHeight="1" x14ac:dyDescent="0.35">
      <c r="A458" s="11">
        <v>449</v>
      </c>
      <c r="B458" s="12" t="s">
        <v>593</v>
      </c>
      <c r="C458" s="13" t="s">
        <v>22</v>
      </c>
      <c r="D458" s="12" t="s">
        <v>592</v>
      </c>
      <c r="E458" s="12" t="s">
        <v>148</v>
      </c>
      <c r="F458" s="12" t="s">
        <v>35</v>
      </c>
      <c r="G458" s="14">
        <v>50000</v>
      </c>
      <c r="H458" s="14">
        <v>1435</v>
      </c>
      <c r="I458" s="14">
        <v>1520</v>
      </c>
      <c r="J458" s="14">
        <v>1854</v>
      </c>
      <c r="K458" s="14">
        <f>+G458-SUM(H458:J458)-M458</f>
        <v>3075</v>
      </c>
      <c r="L458" s="14">
        <v>7884</v>
      </c>
      <c r="M458" s="14">
        <v>42116</v>
      </c>
    </row>
    <row r="459" spans="1:13" s="2" customFormat="1" ht="72.75" customHeight="1" x14ac:dyDescent="0.35">
      <c r="A459" s="11">
        <v>450</v>
      </c>
      <c r="B459" s="12" t="s">
        <v>594</v>
      </c>
      <c r="C459" s="13" t="s">
        <v>22</v>
      </c>
      <c r="D459" s="12" t="s">
        <v>592</v>
      </c>
      <c r="E459" s="12" t="s">
        <v>54</v>
      </c>
      <c r="F459" s="12" t="s">
        <v>35</v>
      </c>
      <c r="G459" s="14">
        <v>50000</v>
      </c>
      <c r="H459" s="14">
        <v>1435</v>
      </c>
      <c r="I459" s="14">
        <v>1520</v>
      </c>
      <c r="J459" s="14">
        <v>1854</v>
      </c>
      <c r="K459" s="14">
        <f>+G459-SUM(H459:J459)-M459</f>
        <v>17977.439999999999</v>
      </c>
      <c r="L459" s="14">
        <v>22786.44</v>
      </c>
      <c r="M459" s="14">
        <v>27213.56</v>
      </c>
    </row>
    <row r="460" spans="1:13" s="2" customFormat="1" ht="72.75" customHeight="1" x14ac:dyDescent="0.35">
      <c r="A460" s="11">
        <v>451</v>
      </c>
      <c r="B460" s="12" t="s">
        <v>596</v>
      </c>
      <c r="C460" s="13" t="s">
        <v>22</v>
      </c>
      <c r="D460" s="12" t="s">
        <v>592</v>
      </c>
      <c r="E460" s="12" t="s">
        <v>54</v>
      </c>
      <c r="F460" s="12" t="s">
        <v>39</v>
      </c>
      <c r="G460" s="14">
        <v>50000</v>
      </c>
      <c r="H460" s="14">
        <v>1435</v>
      </c>
      <c r="I460" s="14">
        <v>1520</v>
      </c>
      <c r="J460" s="14">
        <v>1854</v>
      </c>
      <c r="K460" s="14">
        <f>+G460-SUM(H460:J460)-M460</f>
        <v>7535.9100000000035</v>
      </c>
      <c r="L460" s="14">
        <v>12344.91</v>
      </c>
      <c r="M460" s="14">
        <v>37655.089999999997</v>
      </c>
    </row>
    <row r="461" spans="1:13" s="2" customFormat="1" ht="72.75" customHeight="1" x14ac:dyDescent="0.35">
      <c r="A461" s="11">
        <v>452</v>
      </c>
      <c r="B461" s="12" t="s">
        <v>591</v>
      </c>
      <c r="C461" s="13" t="s">
        <v>22</v>
      </c>
      <c r="D461" s="12" t="s">
        <v>592</v>
      </c>
      <c r="E461" s="12" t="s">
        <v>102</v>
      </c>
      <c r="F461" s="12" t="s">
        <v>35</v>
      </c>
      <c r="G461" s="14">
        <v>60000</v>
      </c>
      <c r="H461" s="14">
        <v>1722</v>
      </c>
      <c r="I461" s="14">
        <v>1824</v>
      </c>
      <c r="J461" s="14">
        <v>2881.7</v>
      </c>
      <c r="K461" s="14">
        <f>+G461-SUM(H461:J461)-M461</f>
        <v>3599.9000000000015</v>
      </c>
      <c r="L461" s="14">
        <v>10027.6</v>
      </c>
      <c r="M461" s="14">
        <v>49972.4</v>
      </c>
    </row>
    <row r="462" spans="1:13" s="2" customFormat="1" ht="72.75" customHeight="1" x14ac:dyDescent="0.35">
      <c r="A462" s="11">
        <v>453</v>
      </c>
      <c r="B462" s="12" t="s">
        <v>595</v>
      </c>
      <c r="C462" s="13" t="s">
        <v>22</v>
      </c>
      <c r="D462" s="12" t="s">
        <v>592</v>
      </c>
      <c r="E462" s="12" t="s">
        <v>54</v>
      </c>
      <c r="F462" s="12" t="s">
        <v>35</v>
      </c>
      <c r="G462" s="14">
        <v>60000</v>
      </c>
      <c r="H462" s="14">
        <v>1722</v>
      </c>
      <c r="I462" s="14">
        <v>1824</v>
      </c>
      <c r="J462" s="14">
        <v>3486.68</v>
      </c>
      <c r="K462" s="14">
        <f>+G462-SUM(H462:J462)-M462</f>
        <v>9316.6599999999962</v>
      </c>
      <c r="L462" s="14">
        <v>16349.34</v>
      </c>
      <c r="M462" s="14">
        <v>43650.66</v>
      </c>
    </row>
    <row r="463" spans="1:13" s="2" customFormat="1" ht="72.75" customHeight="1" x14ac:dyDescent="0.35">
      <c r="A463" s="11">
        <v>454</v>
      </c>
      <c r="B463" s="12" t="s">
        <v>597</v>
      </c>
      <c r="C463" s="13" t="s">
        <v>14</v>
      </c>
      <c r="D463" s="12" t="s">
        <v>592</v>
      </c>
      <c r="E463" s="12" t="s">
        <v>406</v>
      </c>
      <c r="F463" s="12" t="s">
        <v>39</v>
      </c>
      <c r="G463" s="14">
        <v>70000</v>
      </c>
      <c r="H463" s="14">
        <v>2009</v>
      </c>
      <c r="I463" s="14">
        <v>2128</v>
      </c>
      <c r="J463" s="14">
        <v>5368.48</v>
      </c>
      <c r="K463" s="14">
        <f>+G463-SUM(H463:J463)-M463</f>
        <v>25.000000000007276</v>
      </c>
      <c r="L463" s="14">
        <v>9530.48</v>
      </c>
      <c r="M463" s="14">
        <v>60469.52</v>
      </c>
    </row>
    <row r="464" spans="1:13" s="2" customFormat="1" ht="72.75" customHeight="1" x14ac:dyDescent="0.35">
      <c r="A464" s="11">
        <v>455</v>
      </c>
      <c r="B464" s="12" t="s">
        <v>598</v>
      </c>
      <c r="C464" s="13" t="s">
        <v>14</v>
      </c>
      <c r="D464" s="12" t="s">
        <v>592</v>
      </c>
      <c r="E464" s="12" t="s">
        <v>599</v>
      </c>
      <c r="F464" s="12" t="s">
        <v>39</v>
      </c>
      <c r="G464" s="14">
        <v>70000</v>
      </c>
      <c r="H464" s="14">
        <v>2009</v>
      </c>
      <c r="I464" s="14">
        <v>2128</v>
      </c>
      <c r="J464" s="14">
        <v>5368.48</v>
      </c>
      <c r="K464" s="14">
        <f>+G464-SUM(H464:J464)-M464</f>
        <v>25.000000000007276</v>
      </c>
      <c r="L464" s="14">
        <v>9530.48</v>
      </c>
      <c r="M464" s="14">
        <v>60469.52</v>
      </c>
    </row>
    <row r="465" spans="1:13" s="2" customFormat="1" ht="72.75" customHeight="1" x14ac:dyDescent="0.35">
      <c r="A465" s="11">
        <v>456</v>
      </c>
      <c r="B465" s="12" t="s">
        <v>600</v>
      </c>
      <c r="C465" s="13" t="s">
        <v>14</v>
      </c>
      <c r="D465" s="12" t="s">
        <v>592</v>
      </c>
      <c r="E465" s="12" t="s">
        <v>359</v>
      </c>
      <c r="F465" s="12" t="s">
        <v>39</v>
      </c>
      <c r="G465" s="14">
        <v>70000</v>
      </c>
      <c r="H465" s="14">
        <v>2009</v>
      </c>
      <c r="I465" s="14">
        <v>2128</v>
      </c>
      <c r="J465" s="14">
        <v>5368.48</v>
      </c>
      <c r="K465" s="14">
        <f>+G465-SUM(H465:J465)-M465</f>
        <v>25.000000000007276</v>
      </c>
      <c r="L465" s="14">
        <v>9530.48</v>
      </c>
      <c r="M465" s="14">
        <v>60469.52</v>
      </c>
    </row>
    <row r="466" spans="1:13" s="2" customFormat="1" ht="72.75" customHeight="1" x14ac:dyDescent="0.35">
      <c r="A466" s="11">
        <v>457</v>
      </c>
      <c r="B466" s="12" t="s">
        <v>601</v>
      </c>
      <c r="C466" s="13" t="s">
        <v>14</v>
      </c>
      <c r="D466" s="12" t="s">
        <v>602</v>
      </c>
      <c r="E466" s="12" t="s">
        <v>204</v>
      </c>
      <c r="F466" s="12" t="s">
        <v>39</v>
      </c>
      <c r="G466" s="14">
        <v>45000</v>
      </c>
      <c r="H466" s="14">
        <v>1291.5</v>
      </c>
      <c r="I466" s="14">
        <v>1368</v>
      </c>
      <c r="J466" s="14">
        <v>1148.33</v>
      </c>
      <c r="K466" s="14">
        <f>+G466-SUM(H466:J466)-M466</f>
        <v>3075</v>
      </c>
      <c r="L466" s="14">
        <v>6882.83</v>
      </c>
      <c r="M466" s="14">
        <v>38117.17</v>
      </c>
    </row>
    <row r="467" spans="1:13" s="2" customFormat="1" ht="72.75" customHeight="1" x14ac:dyDescent="0.35">
      <c r="A467" s="11">
        <v>458</v>
      </c>
      <c r="B467" s="12" t="s">
        <v>603</v>
      </c>
      <c r="C467" s="13" t="s">
        <v>14</v>
      </c>
      <c r="D467" s="12" t="s">
        <v>604</v>
      </c>
      <c r="E467" s="12" t="s">
        <v>116</v>
      </c>
      <c r="F467" s="12" t="s">
        <v>39</v>
      </c>
      <c r="G467" s="14">
        <v>35000</v>
      </c>
      <c r="H467" s="14">
        <v>1004.5</v>
      </c>
      <c r="I467" s="14">
        <v>1064</v>
      </c>
      <c r="J467" s="14">
        <v>0</v>
      </c>
      <c r="K467" s="14">
        <f>+G467-SUM(H467:J467)-M467</f>
        <v>7840.1699999999983</v>
      </c>
      <c r="L467" s="14">
        <v>9908.67</v>
      </c>
      <c r="M467" s="14">
        <v>25091.33</v>
      </c>
    </row>
    <row r="468" spans="1:13" s="2" customFormat="1" ht="72.75" customHeight="1" x14ac:dyDescent="0.35">
      <c r="A468" s="11">
        <v>459</v>
      </c>
      <c r="B468" s="12" t="s">
        <v>605</v>
      </c>
      <c r="C468" s="13" t="s">
        <v>22</v>
      </c>
      <c r="D468" s="12" t="s">
        <v>606</v>
      </c>
      <c r="E468" s="12" t="s">
        <v>102</v>
      </c>
      <c r="F468" s="12" t="s">
        <v>35</v>
      </c>
      <c r="G468" s="14">
        <v>60000</v>
      </c>
      <c r="H468" s="14">
        <v>1722</v>
      </c>
      <c r="I468" s="14">
        <v>1824</v>
      </c>
      <c r="J468" s="14">
        <v>3184.19</v>
      </c>
      <c r="K468" s="14">
        <f>+G468-SUM(H468:J468)-M468</f>
        <v>27646.26</v>
      </c>
      <c r="L468" s="14">
        <v>34376.449999999997</v>
      </c>
      <c r="M468" s="14">
        <v>25623.55</v>
      </c>
    </row>
    <row r="469" spans="1:13" s="2" customFormat="1" ht="72.75" customHeight="1" x14ac:dyDescent="0.35">
      <c r="A469" s="11">
        <v>460</v>
      </c>
      <c r="B469" s="12" t="s">
        <v>607</v>
      </c>
      <c r="C469" s="13" t="s">
        <v>22</v>
      </c>
      <c r="D469" s="12" t="s">
        <v>606</v>
      </c>
      <c r="E469" s="12" t="s">
        <v>102</v>
      </c>
      <c r="F469" s="12" t="s">
        <v>35</v>
      </c>
      <c r="G469" s="14">
        <v>60000</v>
      </c>
      <c r="H469" s="14">
        <v>1722</v>
      </c>
      <c r="I469" s="14">
        <v>1824</v>
      </c>
      <c r="J469" s="14">
        <v>3486.68</v>
      </c>
      <c r="K469" s="14">
        <f>+G469-SUM(H469:J469)-M469</f>
        <v>25</v>
      </c>
      <c r="L469" s="14">
        <v>7057.68</v>
      </c>
      <c r="M469" s="14">
        <v>52942.32</v>
      </c>
    </row>
    <row r="470" spans="1:13" s="2" customFormat="1" ht="72.75" customHeight="1" x14ac:dyDescent="0.35">
      <c r="A470" s="11">
        <v>461</v>
      </c>
      <c r="B470" s="12" t="s">
        <v>608</v>
      </c>
      <c r="C470" s="13" t="s">
        <v>22</v>
      </c>
      <c r="D470" s="12" t="s">
        <v>609</v>
      </c>
      <c r="E470" s="12" t="s">
        <v>106</v>
      </c>
      <c r="F470" s="12" t="s">
        <v>35</v>
      </c>
      <c r="G470" s="14">
        <v>60000</v>
      </c>
      <c r="H470" s="14">
        <v>1722</v>
      </c>
      <c r="I470" s="14">
        <v>1824</v>
      </c>
      <c r="J470" s="14">
        <v>3486.68</v>
      </c>
      <c r="K470" s="14">
        <f>+G470-SUM(H470:J470)-M470</f>
        <v>15253.559999999998</v>
      </c>
      <c r="L470" s="14">
        <v>22286.240000000002</v>
      </c>
      <c r="M470" s="14">
        <v>37713.760000000002</v>
      </c>
    </row>
    <row r="471" spans="1:13" s="2" customFormat="1" ht="72.75" customHeight="1" x14ac:dyDescent="0.35">
      <c r="A471" s="11">
        <v>462</v>
      </c>
      <c r="B471" s="12" t="s">
        <v>610</v>
      </c>
      <c r="C471" s="13" t="s">
        <v>14</v>
      </c>
      <c r="D471" s="12" t="s">
        <v>609</v>
      </c>
      <c r="E471" s="12" t="s">
        <v>96</v>
      </c>
      <c r="F471" s="12" t="s">
        <v>39</v>
      </c>
      <c r="G471" s="14">
        <v>60000</v>
      </c>
      <c r="H471" s="14">
        <v>1722</v>
      </c>
      <c r="I471" s="14">
        <v>1824</v>
      </c>
      <c r="J471" s="14">
        <v>3486.68</v>
      </c>
      <c r="K471" s="14">
        <f>+G471-SUM(H471:J471)-M471</f>
        <v>11289.480000000003</v>
      </c>
      <c r="L471" s="14">
        <v>18322.16</v>
      </c>
      <c r="M471" s="14">
        <v>41677.839999999997</v>
      </c>
    </row>
    <row r="472" spans="1:13" s="2" customFormat="1" ht="72.75" customHeight="1" x14ac:dyDescent="0.35">
      <c r="A472" s="11">
        <v>463</v>
      </c>
      <c r="B472" s="12" t="s">
        <v>611</v>
      </c>
      <c r="C472" s="13" t="s">
        <v>22</v>
      </c>
      <c r="D472" s="12" t="s">
        <v>612</v>
      </c>
      <c r="E472" s="12" t="s">
        <v>118</v>
      </c>
      <c r="F472" s="12" t="s">
        <v>35</v>
      </c>
      <c r="G472" s="14">
        <v>35000</v>
      </c>
      <c r="H472" s="14">
        <v>1004.5</v>
      </c>
      <c r="I472" s="14">
        <v>1064</v>
      </c>
      <c r="J472" s="14">
        <v>0</v>
      </c>
      <c r="K472" s="14">
        <f>+G472-SUM(H472:J472)-M472</f>
        <v>21974.799999999999</v>
      </c>
      <c r="L472" s="14">
        <v>24043.3</v>
      </c>
      <c r="M472" s="14">
        <v>10956.7</v>
      </c>
    </row>
    <row r="473" spans="1:13" s="2" customFormat="1" ht="72.75" customHeight="1" x14ac:dyDescent="0.35">
      <c r="A473" s="11">
        <v>464</v>
      </c>
      <c r="B473" s="12" t="s">
        <v>613</v>
      </c>
      <c r="C473" s="13" t="s">
        <v>14</v>
      </c>
      <c r="D473" s="12" t="s">
        <v>614</v>
      </c>
      <c r="E473" s="12" t="s">
        <v>174</v>
      </c>
      <c r="F473" s="12" t="s">
        <v>35</v>
      </c>
      <c r="G473" s="14">
        <v>35000</v>
      </c>
      <c r="H473" s="14">
        <v>1004.5</v>
      </c>
      <c r="I473" s="14">
        <v>1064</v>
      </c>
      <c r="J473" s="14">
        <v>0</v>
      </c>
      <c r="K473" s="14">
        <f>+G473-SUM(H473:J473)-M473</f>
        <v>15050.34</v>
      </c>
      <c r="L473" s="14">
        <v>17118.84</v>
      </c>
      <c r="M473" s="14">
        <v>17881.16</v>
      </c>
    </row>
    <row r="474" spans="1:13" s="2" customFormat="1" ht="72.75" customHeight="1" x14ac:dyDescent="0.35">
      <c r="A474" s="11">
        <v>465</v>
      </c>
      <c r="B474" s="12" t="s">
        <v>658</v>
      </c>
      <c r="C474" s="13" t="s">
        <v>14</v>
      </c>
      <c r="D474" s="12" t="s">
        <v>614</v>
      </c>
      <c r="E474" s="12" t="s">
        <v>174</v>
      </c>
      <c r="F474" s="12" t="s">
        <v>39</v>
      </c>
      <c r="G474" s="14">
        <v>35000</v>
      </c>
      <c r="H474" s="14">
        <v>1004.5</v>
      </c>
      <c r="I474" s="14">
        <v>1064</v>
      </c>
      <c r="J474" s="14">
        <v>0</v>
      </c>
      <c r="K474" s="14">
        <f>+G474-SUM(H474:J474)-M474</f>
        <v>7125</v>
      </c>
      <c r="L474" s="14">
        <v>9193.5</v>
      </c>
      <c r="M474" s="14">
        <v>25806.5</v>
      </c>
    </row>
    <row r="475" spans="1:13" s="2" customFormat="1" ht="72.75" customHeight="1" x14ac:dyDescent="0.35">
      <c r="A475" s="11">
        <v>466</v>
      </c>
      <c r="B475" s="12" t="s">
        <v>615</v>
      </c>
      <c r="C475" s="13" t="s">
        <v>22</v>
      </c>
      <c r="D475" s="12" t="s">
        <v>616</v>
      </c>
      <c r="E475" s="12" t="s">
        <v>54</v>
      </c>
      <c r="F475" s="12" t="s">
        <v>35</v>
      </c>
      <c r="G475" s="14">
        <v>50000</v>
      </c>
      <c r="H475" s="14">
        <v>1435</v>
      </c>
      <c r="I475" s="14">
        <v>1520</v>
      </c>
      <c r="J475" s="14">
        <v>1854</v>
      </c>
      <c r="K475" s="14">
        <f>+G475-SUM(H475:J475)-M475</f>
        <v>12900.2</v>
      </c>
      <c r="L475" s="14">
        <v>17709.2</v>
      </c>
      <c r="M475" s="14">
        <v>32290.799999999999</v>
      </c>
    </row>
    <row r="476" spans="1:13" s="2" customFormat="1" ht="72.75" customHeight="1" x14ac:dyDescent="0.35">
      <c r="A476" s="11">
        <v>467</v>
      </c>
      <c r="B476" s="12" t="s">
        <v>617</v>
      </c>
      <c r="C476" s="13" t="s">
        <v>14</v>
      </c>
      <c r="D476" s="12" t="s">
        <v>618</v>
      </c>
      <c r="E476" s="12" t="s">
        <v>60</v>
      </c>
      <c r="F476" s="12" t="s">
        <v>95</v>
      </c>
      <c r="G476" s="14">
        <v>22000</v>
      </c>
      <c r="H476" s="14">
        <v>631.4</v>
      </c>
      <c r="I476" s="14">
        <v>668.8</v>
      </c>
      <c r="J476" s="14">
        <v>0</v>
      </c>
      <c r="K476" s="14">
        <f>+G476-SUM(H476:J476)-M476</f>
        <v>5825</v>
      </c>
      <c r="L476" s="14">
        <v>7125.2</v>
      </c>
      <c r="M476" s="14">
        <v>14874.8</v>
      </c>
    </row>
    <row r="477" spans="1:13" s="2" customFormat="1" ht="72.75" customHeight="1" x14ac:dyDescent="0.35">
      <c r="A477" s="11">
        <v>468</v>
      </c>
      <c r="B477" s="12" t="s">
        <v>620</v>
      </c>
      <c r="C477" s="13" t="s">
        <v>14</v>
      </c>
      <c r="D477" s="12" t="s">
        <v>618</v>
      </c>
      <c r="E477" s="12" t="s">
        <v>60</v>
      </c>
      <c r="F477" s="12" t="s">
        <v>95</v>
      </c>
      <c r="G477" s="14">
        <v>22000</v>
      </c>
      <c r="H477" s="14">
        <v>631.4</v>
      </c>
      <c r="I477" s="14">
        <v>668.8</v>
      </c>
      <c r="J477" s="14">
        <v>0</v>
      </c>
      <c r="K477" s="14">
        <f>+G477-SUM(H477:J477)-M477</f>
        <v>25</v>
      </c>
      <c r="L477" s="14">
        <v>1325.2</v>
      </c>
      <c r="M477" s="14">
        <v>20674.8</v>
      </c>
    </row>
    <row r="478" spans="1:13" s="2" customFormat="1" ht="72.75" customHeight="1" x14ac:dyDescent="0.35">
      <c r="A478" s="11">
        <v>469</v>
      </c>
      <c r="B478" s="12" t="s">
        <v>621</v>
      </c>
      <c r="C478" s="13" t="s">
        <v>14</v>
      </c>
      <c r="D478" s="12" t="s">
        <v>618</v>
      </c>
      <c r="E478" s="12" t="s">
        <v>148</v>
      </c>
      <c r="F478" s="12" t="s">
        <v>95</v>
      </c>
      <c r="G478" s="14">
        <v>22000</v>
      </c>
      <c r="H478" s="14">
        <v>631.4</v>
      </c>
      <c r="I478" s="14">
        <v>668.8</v>
      </c>
      <c r="J478" s="14">
        <v>0</v>
      </c>
      <c r="K478" s="14">
        <f>+G478-SUM(H478:J478)-M478</f>
        <v>9912.7199999999993</v>
      </c>
      <c r="L478" s="14">
        <v>11212.92</v>
      </c>
      <c r="M478" s="14">
        <v>10787.08</v>
      </c>
    </row>
    <row r="479" spans="1:13" s="2" customFormat="1" ht="72.75" customHeight="1" x14ac:dyDescent="0.35">
      <c r="A479" s="11">
        <v>470</v>
      </c>
      <c r="B479" s="12" t="s">
        <v>622</v>
      </c>
      <c r="C479" s="13" t="s">
        <v>14</v>
      </c>
      <c r="D479" s="12" t="s">
        <v>618</v>
      </c>
      <c r="E479" s="12" t="s">
        <v>60</v>
      </c>
      <c r="F479" s="12" t="s">
        <v>95</v>
      </c>
      <c r="G479" s="14">
        <v>22000</v>
      </c>
      <c r="H479" s="14">
        <v>631.4</v>
      </c>
      <c r="I479" s="14">
        <v>668.8</v>
      </c>
      <c r="J479" s="14">
        <v>0</v>
      </c>
      <c r="K479" s="14">
        <f>+G479-SUM(H479:J479)-M479</f>
        <v>13483.93</v>
      </c>
      <c r="L479" s="14">
        <v>14784.13</v>
      </c>
      <c r="M479" s="14">
        <v>7215.87</v>
      </c>
    </row>
    <row r="480" spans="1:13" s="2" customFormat="1" ht="72.75" customHeight="1" x14ac:dyDescent="0.35">
      <c r="A480" s="11">
        <v>471</v>
      </c>
      <c r="B480" s="12" t="s">
        <v>623</v>
      </c>
      <c r="C480" s="13" t="s">
        <v>14</v>
      </c>
      <c r="D480" s="12" t="s">
        <v>618</v>
      </c>
      <c r="E480" s="12" t="s">
        <v>60</v>
      </c>
      <c r="F480" s="12" t="s">
        <v>95</v>
      </c>
      <c r="G480" s="14">
        <v>22000</v>
      </c>
      <c r="H480" s="14">
        <v>631.4</v>
      </c>
      <c r="I480" s="14">
        <v>668.8</v>
      </c>
      <c r="J480" s="14">
        <v>0</v>
      </c>
      <c r="K480" s="14">
        <f>+G480-SUM(H480:J480)-M480</f>
        <v>1075</v>
      </c>
      <c r="L480" s="14">
        <v>2375.1999999999998</v>
      </c>
      <c r="M480" s="14">
        <v>19624.8</v>
      </c>
    </row>
    <row r="481" spans="1:13" s="2" customFormat="1" ht="72.75" customHeight="1" x14ac:dyDescent="0.35">
      <c r="A481" s="11">
        <v>472</v>
      </c>
      <c r="B481" s="12" t="s">
        <v>624</v>
      </c>
      <c r="C481" s="13" t="s">
        <v>14</v>
      </c>
      <c r="D481" s="12" t="s">
        <v>618</v>
      </c>
      <c r="E481" s="12" t="s">
        <v>60</v>
      </c>
      <c r="F481" s="12" t="s">
        <v>630</v>
      </c>
      <c r="G481" s="14">
        <v>22000</v>
      </c>
      <c r="H481" s="14">
        <v>631.4</v>
      </c>
      <c r="I481" s="14">
        <v>668.8</v>
      </c>
      <c r="J481" s="14">
        <v>0</v>
      </c>
      <c r="K481" s="14">
        <f>+G481-SUM(H481:J481)-M481</f>
        <v>3490.8600000000006</v>
      </c>
      <c r="L481" s="14">
        <v>4791.0600000000004</v>
      </c>
      <c r="M481" s="14">
        <v>17208.939999999999</v>
      </c>
    </row>
    <row r="482" spans="1:13" s="2" customFormat="1" ht="72.75" customHeight="1" x14ac:dyDescent="0.35">
      <c r="A482" s="11">
        <v>473</v>
      </c>
      <c r="B482" s="12" t="s">
        <v>625</v>
      </c>
      <c r="C482" s="13" t="s">
        <v>14</v>
      </c>
      <c r="D482" s="12" t="s">
        <v>618</v>
      </c>
      <c r="E482" s="12" t="s">
        <v>60</v>
      </c>
      <c r="F482" s="12" t="s">
        <v>630</v>
      </c>
      <c r="G482" s="14">
        <v>22000</v>
      </c>
      <c r="H482" s="14">
        <v>631.4</v>
      </c>
      <c r="I482" s="14">
        <v>668.8</v>
      </c>
      <c r="J482" s="14">
        <v>0</v>
      </c>
      <c r="K482" s="14">
        <f>+G482-SUM(H482:J482)-M482</f>
        <v>1075</v>
      </c>
      <c r="L482" s="14">
        <v>2375.1999999999998</v>
      </c>
      <c r="M482" s="14">
        <v>19624.8</v>
      </c>
    </row>
    <row r="483" spans="1:13" s="2" customFormat="1" ht="72.75" customHeight="1" x14ac:dyDescent="0.25">
      <c r="A483" s="15"/>
      <c r="B483" s="33" t="s">
        <v>626</v>
      </c>
      <c r="C483" s="34"/>
      <c r="D483" s="34"/>
      <c r="E483" s="34"/>
      <c r="F483" s="35"/>
      <c r="G483" s="29">
        <f>SUM(G10:G482)</f>
        <v>25399910</v>
      </c>
      <c r="H483" s="29">
        <f>SUM(H10:H482)</f>
        <v>728977.49000000081</v>
      </c>
      <c r="I483" s="29">
        <f>SUM(I10:I482)</f>
        <v>747449.44000000018</v>
      </c>
      <c r="J483" s="29">
        <f>SUM(J10:J482)</f>
        <v>1901595.9399999974</v>
      </c>
      <c r="K483" s="29">
        <f>SUM(K10:K482)</f>
        <v>4063956.2200000011</v>
      </c>
      <c r="L483" s="29">
        <f>SUM(L10:L482)</f>
        <v>7441979.0900000092</v>
      </c>
      <c r="M483" s="29">
        <f>SUM(M10:M482)</f>
        <v>17957930.909999989</v>
      </c>
    </row>
    <row r="484" spans="1:13" s="2" customFormat="1" ht="72.75" customHeight="1" x14ac:dyDescent="0.25">
      <c r="A484" s="1"/>
      <c r="B484" s="16"/>
      <c r="C484" s="16"/>
      <c r="D484" s="17"/>
      <c r="E484" s="16"/>
      <c r="G484" s="3"/>
      <c r="H484" s="3"/>
      <c r="I484" s="18"/>
      <c r="J484" s="19"/>
      <c r="K484" s="20"/>
      <c r="L484" s="3"/>
      <c r="M484" s="3"/>
    </row>
    <row r="485" spans="1:13" s="2" customFormat="1" ht="72.75" customHeight="1" x14ac:dyDescent="0.25">
      <c r="A485" s="1"/>
      <c r="B485" s="16"/>
      <c r="C485" s="16"/>
      <c r="D485" s="17"/>
      <c r="E485" s="16"/>
      <c r="G485" s="3"/>
      <c r="H485" s="3"/>
      <c r="I485" s="18"/>
      <c r="J485" s="19"/>
      <c r="K485" s="20"/>
      <c r="L485" s="3"/>
      <c r="M485" s="3"/>
    </row>
    <row r="486" spans="1:13" s="2" customFormat="1" ht="72.75" customHeight="1" x14ac:dyDescent="0.35">
      <c r="A486" s="21"/>
      <c r="D486" s="22"/>
      <c r="E486" s="22"/>
      <c r="F486" s="23"/>
      <c r="G486" s="24"/>
      <c r="H486" s="25"/>
      <c r="I486" s="25"/>
      <c r="J486" s="26"/>
      <c r="K486" s="25"/>
      <c r="L486" s="25"/>
      <c r="M486" s="25"/>
    </row>
  </sheetData>
  <sortState xmlns:xlrd2="http://schemas.microsoft.com/office/spreadsheetml/2017/richdata2" ref="B10:M482">
    <sortCondition ref="D17:D482"/>
  </sortState>
  <mergeCells count="4">
    <mergeCell ref="A7:M7"/>
    <mergeCell ref="A6:M6"/>
    <mergeCell ref="A5:M5"/>
    <mergeCell ref="B483:F483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2022-12-07T13:41:14Z</cp:lastPrinted>
  <dcterms:created xsi:type="dcterms:W3CDTF">2022-03-29T18:49:03Z</dcterms:created>
  <dcterms:modified xsi:type="dcterms:W3CDTF">2022-12-07T13:44:29Z</dcterms:modified>
</cp:coreProperties>
</file>