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cveriguete_mescyt_gob_do/Documents/Desktop/2023/EJECUCION  2023/"/>
    </mc:Choice>
  </mc:AlternateContent>
  <xr:revisionPtr revIDLastSave="199" documentId="8_{673DC8A6-1A24-4D3E-9104-66717E00EF45}" xr6:coauthVersionLast="47" xr6:coauthVersionMax="47" xr10:uidLastSave="{F86E6CD4-6AE6-4CAD-8DD9-D0D65ECAD0EB}"/>
  <bookViews>
    <workbookView xWindow="-120" yWindow="-120" windowWidth="29040" windowHeight="15840" xr2:uid="{A9D770E8-81BC-4C1E-B734-A7C7AE905030}"/>
  </bookViews>
  <sheets>
    <sheet name="EJECUCION ENERO-DICIEMBRE-2023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F17" i="1"/>
  <c r="R19" i="1" s="1"/>
  <c r="B61" i="2"/>
  <c r="B43" i="2"/>
  <c r="B25" i="2"/>
  <c r="B82" i="2"/>
  <c r="B79" i="2"/>
  <c r="B76" i="2"/>
  <c r="B75" i="2" s="1"/>
  <c r="B84" i="2" s="1"/>
  <c r="B66" i="2"/>
  <c r="B51" i="2"/>
  <c r="B35" i="2"/>
  <c r="B15" i="2"/>
  <c r="B9" i="2"/>
  <c r="B73" i="2" l="1"/>
  <c r="B86" i="2" s="1"/>
  <c r="D16" i="1" l="1"/>
  <c r="D42" i="1"/>
  <c r="D43" i="1"/>
  <c r="D44" i="1"/>
  <c r="D80" i="1"/>
  <c r="D81" i="1"/>
  <c r="D82" i="1"/>
  <c r="D83" i="1"/>
  <c r="D84" i="1"/>
  <c r="D85" i="1"/>
  <c r="D86" i="1"/>
  <c r="D79" i="1"/>
  <c r="D65" i="1"/>
  <c r="D66" i="1"/>
  <c r="D67" i="1"/>
  <c r="D68" i="1"/>
  <c r="D69" i="1"/>
  <c r="D70" i="1"/>
  <c r="D71" i="1"/>
  <c r="D72" i="1"/>
  <c r="D73" i="1"/>
  <c r="D74" i="1"/>
  <c r="D64" i="1"/>
  <c r="D55" i="1"/>
  <c r="D56" i="1"/>
  <c r="D57" i="1"/>
  <c r="D58" i="1"/>
  <c r="D59" i="1"/>
  <c r="D60" i="1"/>
  <c r="D61" i="1"/>
  <c r="D62" i="1"/>
  <c r="D54" i="1"/>
  <c r="D47" i="1"/>
  <c r="D48" i="1"/>
  <c r="D49" i="1"/>
  <c r="D50" i="1"/>
  <c r="D51" i="1"/>
  <c r="D52" i="1"/>
  <c r="D46" i="1"/>
  <c r="D39" i="1"/>
  <c r="D40" i="1"/>
  <c r="D41" i="1"/>
  <c r="D38" i="1"/>
  <c r="D29" i="1"/>
  <c r="D30" i="1"/>
  <c r="D31" i="1"/>
  <c r="D32" i="1"/>
  <c r="D33" i="1"/>
  <c r="D34" i="1"/>
  <c r="D35" i="1"/>
  <c r="D36" i="1"/>
  <c r="D28" i="1"/>
  <c r="D19" i="1"/>
  <c r="D20" i="1"/>
  <c r="D21" i="1"/>
  <c r="D22" i="1"/>
  <c r="D23" i="1"/>
  <c r="D24" i="1"/>
  <c r="D25" i="1"/>
  <c r="D26" i="1"/>
  <c r="D18" i="1"/>
  <c r="D13" i="1"/>
  <c r="D14" i="1"/>
  <c r="D15" i="1"/>
  <c r="D12" i="1"/>
  <c r="E17" i="1"/>
  <c r="C11" i="1"/>
  <c r="E11" i="1"/>
  <c r="B75" i="1"/>
  <c r="B17" i="1"/>
  <c r="B27" i="1"/>
  <c r="B37" i="1"/>
  <c r="B11" i="1"/>
  <c r="N87" i="1"/>
  <c r="C86" i="1"/>
  <c r="B86" i="1" s="1"/>
  <c r="C84" i="1"/>
  <c r="B84" i="1" s="1"/>
  <c r="C82" i="1"/>
  <c r="P81" i="1"/>
  <c r="P87" i="1" s="1"/>
  <c r="O81" i="1"/>
  <c r="O87" i="1" s="1"/>
  <c r="N81" i="1"/>
  <c r="M81" i="1"/>
  <c r="M87" i="1" s="1"/>
  <c r="L81" i="1"/>
  <c r="L87" i="1" s="1"/>
  <c r="K81" i="1"/>
  <c r="K87" i="1" s="1"/>
  <c r="J81" i="1"/>
  <c r="J87" i="1" s="1"/>
  <c r="I81" i="1"/>
  <c r="I87" i="1" s="1"/>
  <c r="H81" i="1"/>
  <c r="H87" i="1" s="1"/>
  <c r="G81" i="1"/>
  <c r="G87" i="1" s="1"/>
  <c r="F81" i="1"/>
  <c r="E81" i="1"/>
  <c r="F78" i="1"/>
  <c r="E78" i="1"/>
  <c r="D78" i="1"/>
  <c r="C78" i="1"/>
  <c r="B78" i="1"/>
  <c r="L63" i="1"/>
  <c r="P63" i="1"/>
  <c r="O63" i="1"/>
  <c r="N63" i="1"/>
  <c r="M63" i="1"/>
  <c r="C63" i="1"/>
  <c r="P53" i="1"/>
  <c r="O53" i="1"/>
  <c r="N53" i="1"/>
  <c r="M53" i="1"/>
  <c r="L53" i="1"/>
  <c r="K53" i="1"/>
  <c r="J53" i="1"/>
  <c r="I53" i="1"/>
  <c r="H53" i="1"/>
  <c r="G53" i="1"/>
  <c r="F53" i="1"/>
  <c r="E53" i="1"/>
  <c r="C53" i="1"/>
  <c r="B53" i="1"/>
  <c r="P52" i="1"/>
  <c r="P51" i="1"/>
  <c r="P50" i="1"/>
  <c r="P49" i="1"/>
  <c r="P48" i="1"/>
  <c r="P4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/>
  <c r="P17" i="1"/>
  <c r="O17" i="1"/>
  <c r="N17" i="1"/>
  <c r="M17" i="1"/>
  <c r="L17" i="1"/>
  <c r="K17" i="1"/>
  <c r="J17" i="1"/>
  <c r="I17" i="1"/>
  <c r="H17" i="1"/>
  <c r="G17" i="1"/>
  <c r="C17" i="1"/>
  <c r="P11" i="1"/>
  <c r="O11" i="1"/>
  <c r="N11" i="1"/>
  <c r="M11" i="1"/>
  <c r="L11" i="1"/>
  <c r="K11" i="1"/>
  <c r="J11" i="1"/>
  <c r="I11" i="1"/>
  <c r="H11" i="1"/>
  <c r="G11" i="1"/>
  <c r="F11" i="1"/>
  <c r="D37" i="1" l="1"/>
  <c r="D53" i="1"/>
  <c r="D27" i="1"/>
  <c r="D17" i="1"/>
  <c r="D11" i="1"/>
  <c r="F87" i="1"/>
  <c r="E87" i="1"/>
  <c r="D87" i="1"/>
  <c r="O45" i="1"/>
  <c r="O10" i="1" s="1"/>
  <c r="O75" i="1"/>
  <c r="O89" i="1" s="1"/>
  <c r="B82" i="1"/>
  <c r="P45" i="1"/>
  <c r="P10" i="1" s="1"/>
  <c r="C85" i="1"/>
  <c r="C81" i="1" s="1"/>
  <c r="P75" i="1" l="1"/>
  <c r="P89" i="1" s="1"/>
  <c r="K63" i="1"/>
  <c r="C87" i="1"/>
  <c r="B85" i="1"/>
  <c r="N45" i="1"/>
  <c r="J63" i="1" l="1"/>
  <c r="B81" i="1"/>
  <c r="B87" i="1" s="1"/>
  <c r="M45" i="1"/>
  <c r="N10" i="1"/>
  <c r="N75" i="1"/>
  <c r="N89" i="1" s="1"/>
  <c r="L45" i="1" l="1"/>
  <c r="M10" i="1"/>
  <c r="M75" i="1"/>
  <c r="M89" i="1" s="1"/>
  <c r="I63" i="1"/>
  <c r="H63" i="1" l="1"/>
  <c r="K45" i="1"/>
  <c r="L10" i="1"/>
  <c r="L75" i="1"/>
  <c r="L89" i="1" s="1"/>
  <c r="J45" i="1" l="1"/>
  <c r="K10" i="1"/>
  <c r="K75" i="1"/>
  <c r="K89" i="1" s="1"/>
  <c r="G63" i="1"/>
  <c r="F63" i="1" l="1"/>
  <c r="J10" i="1"/>
  <c r="J75" i="1"/>
  <c r="J89" i="1" s="1"/>
  <c r="I45" i="1"/>
  <c r="H45" i="1" l="1"/>
  <c r="E63" i="1"/>
  <c r="I10" i="1"/>
  <c r="I75" i="1"/>
  <c r="I89" i="1" s="1"/>
  <c r="G45" i="1" l="1"/>
  <c r="D63" i="1"/>
  <c r="B63" i="1"/>
  <c r="H10" i="1"/>
  <c r="H75" i="1"/>
  <c r="H89" i="1" s="1"/>
  <c r="F45" i="1" l="1"/>
  <c r="G10" i="1"/>
  <c r="G75" i="1"/>
  <c r="G89" i="1" s="1"/>
  <c r="E45" i="1" l="1"/>
  <c r="F10" i="1"/>
  <c r="F75" i="1"/>
  <c r="F89" i="1" s="1"/>
  <c r="D45" i="1" l="1"/>
  <c r="E10" i="1"/>
  <c r="E75" i="1"/>
  <c r="E89" i="1" s="1"/>
  <c r="D75" i="1" l="1"/>
  <c r="D89" i="1" s="1"/>
  <c r="B45" i="1"/>
  <c r="B10" i="1" s="1"/>
  <c r="C45" i="1"/>
  <c r="C10" i="1" l="1"/>
  <c r="C75" i="1"/>
  <c r="C89" i="1" s="1"/>
  <c r="B89" i="1"/>
  <c r="B92" i="1" s="1"/>
</calcChain>
</file>

<file path=xl/sharedStrings.xml><?xml version="1.0" encoding="utf-8"?>
<sst xmlns="http://schemas.openxmlformats.org/spreadsheetml/2006/main" count="205" uniqueCount="120">
  <si>
    <t xml:space="preserve">Ejecución de Gastos y Aplicaciones Financieras </t>
  </si>
  <si>
    <t>En RD$</t>
  </si>
  <si>
    <t xml:space="preserve">PRESUPUESTO </t>
  </si>
  <si>
    <t xml:space="preserve">EJECUCION </t>
  </si>
  <si>
    <t>Detalle</t>
  </si>
  <si>
    <t>Aprobado</t>
  </si>
  <si>
    <t xml:space="preserve"> Modificado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</si>
  <si>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</si>
  <si>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</si>
  <si>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</si>
  <si>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</si>
  <si>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</si>
  <si>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</si>
  <si>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</si>
  <si>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</si>
  <si>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</si>
  <si>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</si>
  <si>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</si>
  <si>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</si>
  <si>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</si>
  <si>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</si>
  <si>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</si>
  <si>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</si>
  <si>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</si>
  <si>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</si>
  <si>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</si>
  <si>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</si>
  <si>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</si>
  <si>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</si>
  <si>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</si>
  <si>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</si>
  <si>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</si>
  <si>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</si>
  <si>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</si>
  <si>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</si>
  <si>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</si>
  <si>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</si>
  <si>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</si>
  <si>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</si>
  <si>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</si>
  <si>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</si>
  <si>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</si>
  <si>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</si>
  <si>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</si>
  <si>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</si>
  <si>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</si>
  <si>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</si>
  <si>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</si>
  <si>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</si>
  <si>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</si>
  <si>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</si>
  <si>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</si>
  <si>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</si>
  <si>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</si>
  <si>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</si>
  <si>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</si>
  <si>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</si>
  <si>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</si>
  <si>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</si>
  <si>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</si>
  <si>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</si>
  <si>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</si>
  <si>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</si>
  <si>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</si>
  <si>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</si>
  <si>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</si>
  <si>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</si>
  <si>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</si>
  <si>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</si>
  <si>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</si>
  <si>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</si>
  <si>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</si>
  <si>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</si>
  <si>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</si>
  <si>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</si>
  <si>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</si>
  <si>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</si>
  <si>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</si>
  <si>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</si>
  <si>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</si>
  <si>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</si>
  <si>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</si>
  <si>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</si>
  <si>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</si>
  <si>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</si>
  <si>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</si>
  <si>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</si>
  <si>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</si>
  <si>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</si>
  <si>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</si>
  <si>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</si>
  <si>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</si>
  <si>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</si>
  <si>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</si>
  <si>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</si>
  <si>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</si>
  <si>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SIGEF [10-20-70]</t>
  </si>
  <si>
    <t>Preparado por: _____________________</t>
  </si>
  <si>
    <t>Licda. Celeida Veriguete de Sánchez</t>
  </si>
  <si>
    <t>Enc. De Ejecución Presupuestaria</t>
  </si>
  <si>
    <t>Revisado por: ______________________</t>
  </si>
  <si>
    <t>Licdo. Noel Luperón Ramírez</t>
  </si>
  <si>
    <t>Dierctor Financiero</t>
  </si>
  <si>
    <t>Autorizado por :_____________________</t>
  </si>
  <si>
    <t xml:space="preserve">Licdo. José  Cancel </t>
  </si>
  <si>
    <t>Viceministro Administrativo y Financiero</t>
  </si>
  <si>
    <t>Ministerio de Educación Superior, Ciencia y Tecnología</t>
  </si>
  <si>
    <t xml:space="preserve">Presupuesto de Gastos y Aplicaciones Financieras </t>
  </si>
  <si>
    <t>Presupuesto Aprobado</t>
  </si>
  <si>
    <t>Presupuesto Modificado</t>
  </si>
  <si>
    <t>TOTAL APLICACIONES FINANCIERAS</t>
  </si>
  <si>
    <t>Fuente: SIGEF [10-20]</t>
  </si>
  <si>
    <r>
      <t xml:space="preserve">Presupuesto Aprobado: </t>
    </r>
    <r>
      <rPr>
        <sz val="11"/>
        <color theme="1"/>
        <rFont val="Calibri"/>
        <family val="2"/>
        <scheme val="minor"/>
      </rPr>
      <t>Es el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</si>
  <si>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Es cuando el Congreso Nacional aprueba un Presupuesto Complementario.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</si>
  <si>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 xml:space="preserve"> Son recursos financieros que surgen en la obligación de pago por la recepción de conformidad de obras bienes y servicios contraidos por terceros.</t>
    </r>
  </si>
  <si>
    <t xml:space="preserve">Licdo. José A, Cancel </t>
  </si>
  <si>
    <t>Viceministro  Administrativo y Financiero</t>
  </si>
  <si>
    <t>Año [2023]</t>
  </si>
  <si>
    <t>Fecha de registro: desde el [01] de febrero  del [2023]</t>
  </si>
  <si>
    <t>Fecha de imputación: hasta el [28] de febrero]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</si>
</sst>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.5"/>
      <color theme="1"/>
      <name val="Arial Narrow"/>
      <family val="2"/>
    </font>
    <font>
      <sz val="8.5"/>
      <color theme="1"/>
      <name val="Arial Narrow"/>
      <family val="2"/>
    </font>
    <font>
      <sz val="8.5"/>
      <color indexed="8"/>
      <name val="Arial Narrow"/>
      <family val="2"/>
    </font>
    <font>
      <sz val="9"/>
      <color indexed="8"/>
      <name val="Calibri"/>
      <family val="2"/>
    </font>
    <font>
      <b/>
      <sz val="8.5"/>
      <color indexed="8"/>
      <name val="Arial Narrow"/>
      <family val="2"/>
    </font>
    <font>
      <sz val="8.5"/>
      <color theme="1"/>
      <name val="Calibri"/>
      <family val="2"/>
      <scheme val="minor"/>
    </font>
    <font>
      <b/>
      <sz val="8.5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102">
    <xf numFmtId="0" fontId="0" fillId="0" borderId="0" xfId="0"/>
    <xf numFmtId="0" fontId="2" fillId="0" borderId="0" xfId="0" applyFont="1" applyAlignment="1">
      <alignment vertical="center" wrapText="1"/>
    </xf>
    <xf numFmtId="4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2" borderId="3" xfId="0" applyFont="1" applyFill="1" applyBorder="1"/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10" fillId="4" borderId="4" xfId="0" applyFont="1" applyFill="1" applyBorder="1" applyAlignment="1">
      <alignment horizontal="left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vertical="center" wrapText="1"/>
    </xf>
    <xf numFmtId="43" fontId="0" fillId="0" borderId="0" xfId="1" applyFont="1"/>
    <xf numFmtId="0" fontId="10" fillId="0" borderId="0" xfId="0" applyFont="1" applyAlignment="1">
      <alignment horizontal="left" vertical="center" wrapText="1"/>
    </xf>
    <xf numFmtId="43" fontId="12" fillId="0" borderId="0" xfId="0" applyNumberFormat="1" applyFont="1" applyAlignment="1">
      <alignment horizontal="right"/>
    </xf>
    <xf numFmtId="43" fontId="12" fillId="0" borderId="0" xfId="0" applyNumberFormat="1" applyFont="1"/>
    <xf numFmtId="9" fontId="0" fillId="0" borderId="0" xfId="2" applyFont="1"/>
    <xf numFmtId="0" fontId="13" fillId="0" borderId="0" xfId="0" applyFont="1" applyAlignment="1">
      <alignment horizontal="left" vertical="center" wrapText="1" indent="2"/>
    </xf>
    <xf numFmtId="165" fontId="14" fillId="0" borderId="0" xfId="0" applyNumberFormat="1" applyFont="1" applyAlignment="1">
      <alignment horizontal="right" wrapText="1"/>
    </xf>
    <xf numFmtId="165" fontId="14" fillId="0" borderId="0" xfId="0" applyNumberFormat="1" applyFont="1" applyAlignment="1">
      <alignment wrapText="1"/>
    </xf>
    <xf numFmtId="43" fontId="15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vertical="center" wrapText="1"/>
    </xf>
    <xf numFmtId="43" fontId="16" fillId="0" borderId="0" xfId="1" applyFont="1" applyAlignment="1">
      <alignment horizontal="right"/>
    </xf>
    <xf numFmtId="43" fontId="17" fillId="0" borderId="0" xfId="0" applyNumberFormat="1" applyFont="1" applyAlignment="1">
      <alignment horizontal="right"/>
    </xf>
    <xf numFmtId="43" fontId="17" fillId="0" borderId="0" xfId="0" applyNumberFormat="1" applyFont="1"/>
    <xf numFmtId="43" fontId="15" fillId="0" borderId="0" xfId="0" applyNumberFormat="1" applyFont="1"/>
    <xf numFmtId="0" fontId="18" fillId="0" borderId="0" xfId="0" applyFont="1"/>
    <xf numFmtId="165" fontId="15" fillId="0" borderId="0" xfId="0" applyNumberFormat="1" applyFont="1" applyAlignment="1">
      <alignment horizontal="right"/>
    </xf>
    <xf numFmtId="0" fontId="14" fillId="0" borderId="0" xfId="0" applyFont="1"/>
    <xf numFmtId="165" fontId="12" fillId="0" borderId="0" xfId="0" applyNumberFormat="1" applyFont="1" applyAlignment="1">
      <alignment horizontal="right"/>
    </xf>
    <xf numFmtId="165" fontId="8" fillId="4" borderId="4" xfId="0" applyNumberFormat="1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43" fontId="14" fillId="0" borderId="0" xfId="1" applyFont="1"/>
    <xf numFmtId="0" fontId="10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165" fontId="19" fillId="0" borderId="5" xfId="0" applyNumberFormat="1" applyFont="1" applyBorder="1" applyAlignment="1">
      <alignment vertical="center" wrapText="1"/>
    </xf>
    <xf numFmtId="43" fontId="19" fillId="0" borderId="5" xfId="1" applyFont="1" applyBorder="1" applyAlignment="1">
      <alignment vertical="center" wrapText="1"/>
    </xf>
    <xf numFmtId="43" fontId="20" fillId="0" borderId="0" xfId="0" applyNumberFormat="1" applyFont="1" applyAlignment="1">
      <alignment horizontal="right"/>
    </xf>
    <xf numFmtId="43" fontId="20" fillId="0" borderId="0" xfId="0" applyNumberFormat="1" applyFont="1"/>
    <xf numFmtId="165" fontId="21" fillId="0" borderId="0" xfId="0" applyNumberFormat="1" applyFont="1" applyAlignment="1">
      <alignment vertical="center" wrapText="1"/>
    </xf>
    <xf numFmtId="0" fontId="22" fillId="0" borderId="0" xfId="0" applyFont="1"/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vertical="center" wrapText="1"/>
    </xf>
    <xf numFmtId="0" fontId="13" fillId="0" borderId="0" xfId="0" applyFont="1"/>
    <xf numFmtId="0" fontId="10" fillId="3" borderId="4" xfId="0" applyFont="1" applyFill="1" applyBorder="1" applyAlignment="1">
      <alignment horizontal="left" vertical="center" wrapText="1"/>
    </xf>
    <xf numFmtId="43" fontId="11" fillId="3" borderId="0" xfId="1" applyFont="1" applyFill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5" fontId="11" fillId="3" borderId="0" xfId="1" applyNumberFormat="1" applyFont="1" applyFill="1" applyAlignment="1">
      <alignment horizontal="center" vertical="center" wrapText="1"/>
    </xf>
    <xf numFmtId="0" fontId="4" fillId="0" borderId="0" xfId="0" applyFont="1"/>
    <xf numFmtId="0" fontId="23" fillId="0" borderId="0" xfId="0" applyFont="1"/>
    <xf numFmtId="43" fontId="4" fillId="0" borderId="0" xfId="1" applyFont="1"/>
    <xf numFmtId="0" fontId="5" fillId="0" borderId="0" xfId="0" applyFont="1"/>
    <xf numFmtId="164" fontId="25" fillId="0" borderId="0" xfId="3" applyNumberFormat="1" applyFont="1" applyAlignment="1">
      <alignment horizontal="right"/>
    </xf>
    <xf numFmtId="0" fontId="26" fillId="0" borderId="0" xfId="0" applyFont="1"/>
    <xf numFmtId="43" fontId="5" fillId="0" borderId="0" xfId="0" applyNumberFormat="1" applyFont="1"/>
    <xf numFmtId="43" fontId="6" fillId="0" borderId="0" xfId="0" applyNumberFormat="1" applyFont="1"/>
    <xf numFmtId="165" fontId="6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43" fontId="4" fillId="0" borderId="0" xfId="0" applyNumberFormat="1" applyFont="1"/>
    <xf numFmtId="43" fontId="6" fillId="0" borderId="0" xfId="1" applyFont="1"/>
    <xf numFmtId="0" fontId="7" fillId="0" borderId="0" xfId="0" applyFont="1"/>
    <xf numFmtId="0" fontId="7" fillId="2" borderId="2" xfId="0" applyFont="1" applyFill="1" applyBorder="1"/>
    <xf numFmtId="0" fontId="9" fillId="3" borderId="0" xfId="0" applyFont="1" applyFill="1" applyAlignment="1">
      <alignment vertical="center" wrapText="1"/>
    </xf>
    <xf numFmtId="0" fontId="27" fillId="0" borderId="5" xfId="0" applyFont="1" applyBorder="1" applyAlignment="1">
      <alignment horizontal="left" vertical="center" wrapText="1"/>
    </xf>
    <xf numFmtId="43" fontId="27" fillId="0" borderId="5" xfId="1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3" fontId="27" fillId="0" borderId="0" xfId="1" applyFont="1" applyAlignment="1">
      <alignment vertical="center" wrapText="1"/>
    </xf>
    <xf numFmtId="43" fontId="27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27" fillId="4" borderId="4" xfId="0" applyFont="1" applyFill="1" applyBorder="1" applyAlignment="1">
      <alignment horizontal="left" vertical="center" wrapText="1"/>
    </xf>
    <xf numFmtId="165" fontId="27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7" fillId="0" borderId="5" xfId="0" applyNumberFormat="1" applyFont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165" fontId="27" fillId="3" borderId="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0" fontId="21" fillId="0" borderId="0" xfId="0" applyFont="1"/>
    <xf numFmtId="0" fontId="11" fillId="0" borderId="0" xfId="0" applyFont="1"/>
    <xf numFmtId="0" fontId="29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3" xr:uid="{D839559B-F1D1-4AA5-B55D-6C54EA274FF1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1704975</xdr:colOff>
      <xdr:row>5</xdr:row>
      <xdr:rowOff>133350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E7715C49-FAFC-4155-9E1C-E4CDE504C1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7049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9C82A66-DEE9-49A3-924E-D37AE0661194}"/>
            </a:ext>
          </a:extLst>
        </xdr:cNvPr>
        <xdr:cNvSpPr/>
      </xdr:nvSpPr>
      <xdr:spPr>
        <a:xfrm>
          <a:off x="76200" y="619125"/>
          <a:ext cx="899866" cy="486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1266825</xdr:colOff>
      <xdr:row>6</xdr:row>
      <xdr:rowOff>114299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EAC5411A-7B28-49B2-A381-4AE7494F68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571625" cy="1038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435F-3EFE-47CD-85F4-F17C0B81B068}">
  <dimension ref="A3:AC119"/>
  <sheetViews>
    <sheetView showGridLines="0" tabSelected="1" zoomScaleNormal="100" workbookViewId="0">
      <selection activeCell="R11" sqref="R11"/>
    </sheetView>
  </sheetViews>
  <sheetFormatPr baseColWidth="10" defaultColWidth="9.140625" defaultRowHeight="15" x14ac:dyDescent="0.25"/>
  <cols>
    <col min="1" max="1" width="51.28515625" customWidth="1"/>
    <col min="2" max="2" width="17.85546875" bestFit="1" customWidth="1"/>
    <col min="3" max="3" width="13.140625" customWidth="1"/>
    <col min="4" max="4" width="12.85546875" bestFit="1" customWidth="1"/>
    <col min="5" max="5" width="11" bestFit="1" customWidth="1"/>
    <col min="6" max="6" width="12.140625" customWidth="1"/>
    <col min="7" max="7" width="12.85546875" hidden="1" customWidth="1"/>
    <col min="8" max="12" width="12.140625" hidden="1" customWidth="1"/>
    <col min="13" max="13" width="11.85546875" hidden="1" customWidth="1"/>
    <col min="14" max="14" width="12.7109375" hidden="1" customWidth="1"/>
    <col min="15" max="15" width="13.140625" hidden="1" customWidth="1"/>
    <col min="16" max="16" width="12.140625" hidden="1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3" spans="1:29" ht="31.5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9" ht="15.75" customHeight="1" x14ac:dyDescent="0.2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"/>
    </row>
    <row r="5" spans="1:29" ht="15.75" customHeight="1" x14ac:dyDescent="0.25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1"/>
    </row>
    <row r="6" spans="1:29" ht="14.25" customHeight="1" x14ac:dyDescent="0.3">
      <c r="A6" s="95">
        <v>2023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3"/>
    </row>
    <row r="7" spans="1:29" ht="14.25" customHeight="1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</row>
    <row r="8" spans="1:29" ht="15.75" customHeight="1" thickBot="1" x14ac:dyDescent="0.35">
      <c r="A8" s="5"/>
      <c r="B8" s="96" t="s">
        <v>2</v>
      </c>
      <c r="C8" s="97"/>
      <c r="D8" s="96" t="s">
        <v>3</v>
      </c>
      <c r="E8" s="97"/>
      <c r="F8" s="98"/>
      <c r="G8" s="68"/>
      <c r="H8" s="68"/>
      <c r="I8" s="68"/>
      <c r="J8" s="68"/>
      <c r="K8" s="68"/>
      <c r="L8" s="68"/>
      <c r="M8" s="68"/>
      <c r="N8" s="68"/>
      <c r="O8" s="6"/>
      <c r="P8" s="6"/>
    </row>
    <row r="9" spans="1:29" ht="18" customHeight="1" x14ac:dyDescent="0.25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9" t="s">
        <v>16</v>
      </c>
      <c r="N9" s="9" t="s">
        <v>17</v>
      </c>
      <c r="O9" s="9" t="s">
        <v>18</v>
      </c>
      <c r="P9" s="9" t="s">
        <v>19</v>
      </c>
      <c r="AB9" s="10"/>
      <c r="AC9" s="10"/>
    </row>
    <row r="10" spans="1:29" x14ac:dyDescent="0.25">
      <c r="A10" s="11" t="s">
        <v>20</v>
      </c>
      <c r="B10" s="12">
        <f t="shared" ref="B10:P10" si="0">+B11+B17+B27+B37+B45+B53+B63+B68+B71</f>
        <v>14282140277</v>
      </c>
      <c r="C10" s="12">
        <f t="shared" si="0"/>
        <v>0</v>
      </c>
      <c r="D10" s="12">
        <f>+D11+D17+D27+D37+D45+D53+D63+D68+D71</f>
        <v>1688276720.8500001</v>
      </c>
      <c r="E10" s="12">
        <f t="shared" si="0"/>
        <v>830965690.1500001</v>
      </c>
      <c r="F10" s="12">
        <f t="shared" si="0"/>
        <v>857311030.69999993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x14ac:dyDescent="0.25">
      <c r="A11" s="15" t="s">
        <v>21</v>
      </c>
      <c r="B11" s="16">
        <f>+B12+B13+B14+B15+B16</f>
        <v>890197438.21999991</v>
      </c>
      <c r="C11" s="16">
        <f t="shared" ref="C11:E11" si="1">+C12+C13+C14+C15+C16</f>
        <v>0</v>
      </c>
      <c r="D11" s="16">
        <f>+D12+D13+D14+D15+D16</f>
        <v>121020387.63</v>
      </c>
      <c r="E11" s="16">
        <f t="shared" si="1"/>
        <v>57006120.009999998</v>
      </c>
      <c r="F11" s="16">
        <f>+F12+F13+F14+F15+F16</f>
        <v>64014267.619999997</v>
      </c>
      <c r="G11" s="16">
        <f>+G12+G13+G14+G15+G16</f>
        <v>0</v>
      </c>
      <c r="H11" s="16">
        <f>+H12+H14+H15+H16+H13</f>
        <v>0</v>
      </c>
      <c r="I11" s="16">
        <f>+I12+I14+I15+I16+I13</f>
        <v>0</v>
      </c>
      <c r="J11" s="16">
        <f>+J12+J13+J14+J15+J16</f>
        <v>0</v>
      </c>
      <c r="K11" s="16">
        <f>+K12+K13+K14+K15+K16</f>
        <v>0</v>
      </c>
      <c r="L11" s="16">
        <f>+L12+L13+L14+L15+L16</f>
        <v>0</v>
      </c>
      <c r="M11" s="16">
        <f t="shared" ref="M11:P11" si="2">+M12+M13+M14+M15+M16</f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  <c r="T11" s="18"/>
    </row>
    <row r="12" spans="1:29" x14ac:dyDescent="0.25">
      <c r="A12" s="19" t="s">
        <v>22</v>
      </c>
      <c r="B12" s="20">
        <v>691126989.66999996</v>
      </c>
      <c r="C12" s="21"/>
      <c r="D12" s="22">
        <f>E12+F12+G12+H12+I12+J12+K12+L12+M12+N12+O12+P12</f>
        <v>102891352.48999999</v>
      </c>
      <c r="E12" s="22">
        <v>48357776.659999996</v>
      </c>
      <c r="F12" s="23">
        <v>54533575.829999998</v>
      </c>
      <c r="G12" s="24"/>
      <c r="H12" s="22"/>
      <c r="I12" s="22"/>
      <c r="J12" s="22"/>
      <c r="K12" s="22"/>
      <c r="L12" s="22"/>
      <c r="M12" s="22"/>
      <c r="N12" s="22"/>
      <c r="O12" s="22"/>
      <c r="P12" s="22">
        <v>0</v>
      </c>
    </row>
    <row r="13" spans="1:29" x14ac:dyDescent="0.25">
      <c r="A13" s="19" t="s">
        <v>23</v>
      </c>
      <c r="B13" s="20">
        <v>106329147</v>
      </c>
      <c r="C13" s="21"/>
      <c r="D13" s="22">
        <f t="shared" ref="D13:D74" si="3">E13+F13+G13+H13+I13+J13+K13+L13+M13+N13+O13+P13</f>
        <v>2774626.67</v>
      </c>
      <c r="E13" s="22">
        <v>1383546.67</v>
      </c>
      <c r="F13" s="23">
        <v>1391080</v>
      </c>
      <c r="G13" s="24"/>
      <c r="H13" s="22"/>
      <c r="I13" s="22"/>
      <c r="J13" s="22"/>
      <c r="K13" s="22"/>
      <c r="L13" s="22"/>
      <c r="M13" s="22"/>
      <c r="N13" s="22"/>
      <c r="O13" s="22"/>
      <c r="P13" s="22">
        <v>0</v>
      </c>
    </row>
    <row r="14" spans="1:29" x14ac:dyDescent="0.25">
      <c r="A14" s="19" t="s">
        <v>24</v>
      </c>
      <c r="B14" s="20"/>
      <c r="C14" s="21"/>
      <c r="D14" s="22">
        <f t="shared" si="3"/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>
        <v>0</v>
      </c>
    </row>
    <row r="15" spans="1:29" x14ac:dyDescent="0.25">
      <c r="A15" s="19" t="s">
        <v>25</v>
      </c>
      <c r="B15" s="20"/>
      <c r="C15" s="21"/>
      <c r="D15" s="22">
        <f t="shared" si="3"/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>
        <v>0</v>
      </c>
    </row>
    <row r="16" spans="1:29" ht="14.25" customHeight="1" x14ac:dyDescent="0.25">
      <c r="A16" s="19" t="s">
        <v>26</v>
      </c>
      <c r="B16" s="20">
        <v>92741301.549999997</v>
      </c>
      <c r="C16" s="21"/>
      <c r="D16" s="22">
        <f>E16+F16+G16+H16+I16+J16+K16+L16+M16+N16+O16+P16</f>
        <v>15354408.469999999</v>
      </c>
      <c r="E16" s="22">
        <v>7264796.6799999997</v>
      </c>
      <c r="F16" s="23">
        <v>8089611.79</v>
      </c>
      <c r="G16" s="24"/>
      <c r="H16" s="22"/>
      <c r="I16" s="22"/>
      <c r="J16" s="22"/>
      <c r="K16" s="22"/>
      <c r="L16" s="22"/>
      <c r="M16" s="22"/>
      <c r="N16" s="22"/>
      <c r="O16" s="22"/>
      <c r="P16" s="22">
        <v>0</v>
      </c>
    </row>
    <row r="17" spans="1:18" x14ac:dyDescent="0.25">
      <c r="A17" s="15" t="s">
        <v>27</v>
      </c>
      <c r="B17" s="16">
        <f>B18+B19+B20+B21+B22+B23+B24+B25+B26</f>
        <v>446489116.94999999</v>
      </c>
      <c r="C17" s="17">
        <f t="shared" ref="C17:O17" si="4">C18+C19+C20+C21+C22+C23+C24+C25+C26</f>
        <v>0</v>
      </c>
      <c r="D17" s="16">
        <f t="shared" si="4"/>
        <v>10985437.33</v>
      </c>
      <c r="E17" s="16">
        <f t="shared" si="4"/>
        <v>1286271.06</v>
      </c>
      <c r="F17" s="16">
        <f>F18+F19+F20+F21+F22+F23+F24+F25+F26</f>
        <v>9699166.2699999996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>N18+N19+N20+N21+N22+N23+N24+N25+N26</f>
        <v>0</v>
      </c>
      <c r="O17" s="16">
        <f t="shared" si="4"/>
        <v>0</v>
      </c>
      <c r="P17" s="16">
        <f>P18+P19+P20+P21+P22+P23+P24+P25+P26</f>
        <v>0</v>
      </c>
    </row>
    <row r="18" spans="1:18" x14ac:dyDescent="0.25">
      <c r="A18" s="19" t="s">
        <v>28</v>
      </c>
      <c r="B18" s="20">
        <v>29099002</v>
      </c>
      <c r="C18" s="21"/>
      <c r="D18" s="22">
        <f t="shared" si="3"/>
        <v>3693014.5500000003</v>
      </c>
      <c r="E18" s="22">
        <v>1286271.06</v>
      </c>
      <c r="F18" s="23">
        <v>2406743.4900000002</v>
      </c>
      <c r="G18" s="24"/>
      <c r="H18" s="22"/>
      <c r="I18" s="22"/>
      <c r="J18" s="22"/>
      <c r="K18" s="22"/>
      <c r="L18" s="22"/>
      <c r="M18" s="22"/>
      <c r="N18" s="22"/>
      <c r="O18" s="22"/>
      <c r="P18" s="22">
        <v>0</v>
      </c>
    </row>
    <row r="19" spans="1:18" x14ac:dyDescent="0.25">
      <c r="A19" s="19" t="s">
        <v>29</v>
      </c>
      <c r="B19" s="20">
        <v>13941850</v>
      </c>
      <c r="C19" s="21"/>
      <c r="D19" s="22">
        <f t="shared" si="3"/>
        <v>0</v>
      </c>
      <c r="E19" s="23"/>
      <c r="F19" s="23"/>
      <c r="G19" s="24"/>
      <c r="H19" s="22"/>
      <c r="I19" s="22"/>
      <c r="J19" s="22"/>
      <c r="K19" s="22"/>
      <c r="L19" s="22"/>
      <c r="M19" s="22"/>
      <c r="N19" s="22"/>
      <c r="O19" s="22"/>
      <c r="P19" s="22">
        <v>0</v>
      </c>
      <c r="R19" s="10">
        <f>F17-9699166.27</f>
        <v>0</v>
      </c>
    </row>
    <row r="20" spans="1:18" x14ac:dyDescent="0.25">
      <c r="A20" s="19" t="s">
        <v>30</v>
      </c>
      <c r="B20" s="20">
        <v>8938200</v>
      </c>
      <c r="C20" s="21"/>
      <c r="D20" s="22">
        <f t="shared" si="3"/>
        <v>596269.19999999995</v>
      </c>
      <c r="E20" s="23"/>
      <c r="F20" s="23">
        <v>596269.19999999995</v>
      </c>
      <c r="G20" s="22"/>
      <c r="H20" s="22"/>
      <c r="I20" s="22"/>
      <c r="J20" s="22"/>
      <c r="K20" s="22"/>
      <c r="L20" s="22"/>
      <c r="M20" s="22"/>
      <c r="N20" s="22"/>
      <c r="O20" s="22"/>
      <c r="P20" s="22">
        <v>0</v>
      </c>
    </row>
    <row r="21" spans="1:18" ht="18" customHeight="1" x14ac:dyDescent="0.25">
      <c r="A21" s="19" t="s">
        <v>31</v>
      </c>
      <c r="B21" s="20">
        <v>5535044</v>
      </c>
      <c r="C21" s="21"/>
      <c r="D21" s="22">
        <f t="shared" si="3"/>
        <v>373681</v>
      </c>
      <c r="E21" s="23"/>
      <c r="F21" s="23">
        <v>373681</v>
      </c>
      <c r="G21" s="22"/>
      <c r="H21" s="22"/>
      <c r="I21" s="22"/>
      <c r="J21" s="22"/>
      <c r="K21" s="22"/>
      <c r="L21" s="22"/>
      <c r="M21" s="22"/>
      <c r="N21" s="22"/>
      <c r="O21" s="22"/>
      <c r="P21" s="22">
        <v>0</v>
      </c>
    </row>
    <row r="22" spans="1:18" x14ac:dyDescent="0.25">
      <c r="A22" s="19" t="s">
        <v>32</v>
      </c>
      <c r="B22" s="20">
        <v>60018602</v>
      </c>
      <c r="C22" s="21"/>
      <c r="D22" s="22">
        <f t="shared" si="3"/>
        <v>2021834.91</v>
      </c>
      <c r="E22" s="23"/>
      <c r="F22" s="23">
        <v>2021834.91</v>
      </c>
      <c r="G22" s="24"/>
      <c r="H22" s="22"/>
      <c r="I22" s="22"/>
      <c r="J22" s="22"/>
      <c r="K22" s="22"/>
      <c r="L22" s="22"/>
      <c r="M22" s="22"/>
      <c r="N22" s="22"/>
      <c r="O22" s="22"/>
      <c r="P22" s="22">
        <v>0</v>
      </c>
    </row>
    <row r="23" spans="1:18" x14ac:dyDescent="0.25">
      <c r="A23" s="19" t="s">
        <v>33</v>
      </c>
      <c r="B23" s="20">
        <v>31171303</v>
      </c>
      <c r="C23" s="21"/>
      <c r="D23" s="22">
        <f t="shared" si="3"/>
        <v>2300637.67</v>
      </c>
      <c r="E23" s="23"/>
      <c r="F23" s="23">
        <v>2300637.67</v>
      </c>
      <c r="G23" s="24"/>
      <c r="H23" s="22"/>
      <c r="I23" s="22"/>
      <c r="J23" s="22"/>
      <c r="K23" s="22"/>
      <c r="L23" s="22"/>
      <c r="M23" s="22"/>
      <c r="N23" s="22"/>
      <c r="O23" s="22"/>
      <c r="P23" s="22">
        <v>0</v>
      </c>
    </row>
    <row r="24" spans="1:18" ht="24.75" customHeight="1" x14ac:dyDescent="0.25">
      <c r="A24" s="19" t="s">
        <v>34</v>
      </c>
      <c r="B24" s="20">
        <v>8086058</v>
      </c>
      <c r="C24" s="21"/>
      <c r="D24" s="22">
        <f t="shared" si="3"/>
        <v>0</v>
      </c>
      <c r="E24" s="23"/>
      <c r="F24" s="23"/>
      <c r="G24" s="24"/>
      <c r="H24" s="22"/>
      <c r="I24" s="22"/>
      <c r="J24" s="22"/>
      <c r="K24" s="22"/>
      <c r="L24" s="22"/>
      <c r="M24" s="22"/>
      <c r="N24" s="22"/>
      <c r="O24" s="22"/>
      <c r="P24" s="22">
        <v>0</v>
      </c>
    </row>
    <row r="25" spans="1:18" ht="25.5" x14ac:dyDescent="0.25">
      <c r="A25" s="19" t="s">
        <v>35</v>
      </c>
      <c r="B25" s="20">
        <v>276430304.94999999</v>
      </c>
      <c r="C25" s="21"/>
      <c r="D25" s="22">
        <f t="shared" si="3"/>
        <v>2000000</v>
      </c>
      <c r="E25" s="23"/>
      <c r="F25" s="23">
        <v>2000000</v>
      </c>
      <c r="G25" s="24"/>
      <c r="H25" s="22"/>
      <c r="I25" s="22"/>
      <c r="J25" s="22"/>
      <c r="K25" s="22"/>
      <c r="L25" s="22"/>
      <c r="M25" s="22"/>
      <c r="N25" s="22"/>
      <c r="O25" s="22"/>
      <c r="P25" s="22">
        <v>0</v>
      </c>
    </row>
    <row r="26" spans="1:18" x14ac:dyDescent="0.25">
      <c r="A26" s="19" t="s">
        <v>36</v>
      </c>
      <c r="B26" s="20">
        <v>13268753</v>
      </c>
      <c r="C26" s="21"/>
      <c r="D26" s="22">
        <f t="shared" si="3"/>
        <v>0</v>
      </c>
      <c r="E26" s="23"/>
      <c r="F26" s="23"/>
      <c r="G26" s="24"/>
      <c r="H26" s="22"/>
      <c r="I26" s="22"/>
      <c r="J26" s="22"/>
      <c r="K26" s="22"/>
      <c r="L26" s="22"/>
      <c r="M26" s="22"/>
      <c r="N26" s="22"/>
      <c r="O26" s="22"/>
      <c r="P26" s="22">
        <v>0</v>
      </c>
    </row>
    <row r="27" spans="1:18" x14ac:dyDescent="0.25">
      <c r="A27" s="15" t="s">
        <v>37</v>
      </c>
      <c r="B27" s="16">
        <f>B28+B29+B30+B31+B32+B33+B34+B36+B35</f>
        <v>122710755.83</v>
      </c>
      <c r="C27" s="17">
        <f t="shared" ref="C27:O27" si="5">C28+C29+C30+C31+C32+C33+C34+C35+C36</f>
        <v>0</v>
      </c>
      <c r="D27" s="17">
        <f t="shared" si="5"/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  <c r="O27" s="16">
        <f t="shared" si="5"/>
        <v>0</v>
      </c>
      <c r="P27" s="16">
        <f>P28+P29+P30+P31+P32+P33+P34+P35+P36</f>
        <v>0</v>
      </c>
    </row>
    <row r="28" spans="1:18" x14ac:dyDescent="0.25">
      <c r="A28" s="19" t="s">
        <v>38</v>
      </c>
      <c r="B28" s="20">
        <v>4250000</v>
      </c>
      <c r="C28" s="20"/>
      <c r="D28" s="22">
        <f t="shared" si="3"/>
        <v>0</v>
      </c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>
        <v>0</v>
      </c>
    </row>
    <row r="29" spans="1:18" x14ac:dyDescent="0.25">
      <c r="A29" s="19" t="s">
        <v>39</v>
      </c>
      <c r="B29" s="20">
        <v>4412000</v>
      </c>
      <c r="C29" s="21"/>
      <c r="D29" s="22">
        <f t="shared" si="3"/>
        <v>0</v>
      </c>
      <c r="E29" s="23"/>
      <c r="F29" s="23"/>
      <c r="G29" s="24"/>
      <c r="H29" s="23"/>
      <c r="I29" s="23"/>
      <c r="J29" s="22"/>
      <c r="K29" s="23"/>
      <c r="L29" s="23"/>
      <c r="M29" s="23"/>
      <c r="N29" s="23"/>
      <c r="O29" s="23"/>
      <c r="P29" s="23">
        <v>0</v>
      </c>
    </row>
    <row r="30" spans="1:18" x14ac:dyDescent="0.25">
      <c r="A30" s="19" t="s">
        <v>40</v>
      </c>
      <c r="B30" s="20">
        <v>57640208.829999998</v>
      </c>
      <c r="C30" s="21"/>
      <c r="D30" s="22">
        <f t="shared" si="3"/>
        <v>0</v>
      </c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>
        <v>0</v>
      </c>
    </row>
    <row r="31" spans="1:18" x14ac:dyDescent="0.25">
      <c r="A31" s="19" t="s">
        <v>41</v>
      </c>
      <c r="B31" s="20">
        <v>200000</v>
      </c>
      <c r="C31" s="21"/>
      <c r="D31" s="22">
        <f t="shared" si="3"/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v>0</v>
      </c>
    </row>
    <row r="32" spans="1:18" x14ac:dyDescent="0.25">
      <c r="A32" s="19" t="s">
        <v>42</v>
      </c>
      <c r="B32" s="20">
        <v>2850000</v>
      </c>
      <c r="C32" s="20"/>
      <c r="D32" s="22">
        <f t="shared" si="3"/>
        <v>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0</v>
      </c>
    </row>
    <row r="33" spans="1:16" ht="25.5" x14ac:dyDescent="0.25">
      <c r="A33" s="19" t="s">
        <v>43</v>
      </c>
      <c r="B33" s="20">
        <v>3044927</v>
      </c>
      <c r="C33" s="20"/>
      <c r="D33" s="22">
        <f t="shared" si="3"/>
        <v>0</v>
      </c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>
        <v>0</v>
      </c>
    </row>
    <row r="34" spans="1:16" ht="25.5" x14ac:dyDescent="0.25">
      <c r="A34" s="19" t="s">
        <v>44</v>
      </c>
      <c r="B34" s="20">
        <v>12200000</v>
      </c>
      <c r="C34" s="21"/>
      <c r="D34" s="22">
        <f t="shared" si="3"/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>
        <v>0</v>
      </c>
    </row>
    <row r="35" spans="1:16" ht="25.5" x14ac:dyDescent="0.25">
      <c r="A35" s="19" t="s">
        <v>45</v>
      </c>
      <c r="C35" s="23"/>
      <c r="D35" s="22">
        <f t="shared" si="3"/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>
        <v>0</v>
      </c>
    </row>
    <row r="36" spans="1:16" x14ac:dyDescent="0.25">
      <c r="A36" s="19" t="s">
        <v>46</v>
      </c>
      <c r="B36" s="23">
        <v>38113620</v>
      </c>
      <c r="C36" s="23"/>
      <c r="D36" s="22">
        <f t="shared" si="3"/>
        <v>0</v>
      </c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>
        <v>0</v>
      </c>
    </row>
    <row r="37" spans="1:16" x14ac:dyDescent="0.25">
      <c r="A37" s="15" t="s">
        <v>47</v>
      </c>
      <c r="B37" s="16">
        <f t="shared" ref="B37:P37" si="6">+B38+B39+B40+B41+B42+B43+B44</f>
        <v>12755527735</v>
      </c>
      <c r="C37" s="17">
        <f t="shared" si="6"/>
        <v>0</v>
      </c>
      <c r="D37" s="16">
        <f t="shared" si="6"/>
        <v>1556270895.8900001</v>
      </c>
      <c r="E37" s="16">
        <f t="shared" si="6"/>
        <v>772673299.08000004</v>
      </c>
      <c r="F37" s="16">
        <f t="shared" si="6"/>
        <v>783597596.80999994</v>
      </c>
      <c r="G37" s="16">
        <f t="shared" si="6"/>
        <v>0</v>
      </c>
      <c r="H37" s="16">
        <f t="shared" si="6"/>
        <v>0</v>
      </c>
      <c r="I37" s="16">
        <f t="shared" si="6"/>
        <v>0</v>
      </c>
      <c r="J37" s="16">
        <f t="shared" si="6"/>
        <v>0</v>
      </c>
      <c r="K37" s="16">
        <f t="shared" si="6"/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38" spans="1:16" ht="25.5" customHeight="1" x14ac:dyDescent="0.25">
      <c r="A38" s="19" t="s">
        <v>48</v>
      </c>
      <c r="B38" s="20">
        <v>2553933920</v>
      </c>
      <c r="C38" s="21"/>
      <c r="D38" s="22">
        <f t="shared" si="3"/>
        <v>15353859.41</v>
      </c>
      <c r="E38" s="23">
        <v>5220435.74</v>
      </c>
      <c r="F38" s="23">
        <v>10133423.67</v>
      </c>
      <c r="G38" s="23"/>
      <c r="H38" s="23"/>
      <c r="I38" s="23"/>
      <c r="J38" s="23"/>
      <c r="K38" s="23"/>
      <c r="L38" s="23"/>
      <c r="M38" s="23"/>
      <c r="N38" s="23"/>
      <c r="O38" s="23"/>
      <c r="P38" s="22">
        <v>0</v>
      </c>
    </row>
    <row r="39" spans="1:16" ht="25.5" x14ac:dyDescent="0.25">
      <c r="A39" s="19" t="s">
        <v>49</v>
      </c>
      <c r="B39" s="20">
        <v>9589966537</v>
      </c>
      <c r="C39" s="21"/>
      <c r="D39" s="22">
        <f t="shared" si="3"/>
        <v>1442169867.4000001</v>
      </c>
      <c r="E39" s="23">
        <v>721084933.70000005</v>
      </c>
      <c r="F39" s="23">
        <v>721084933.70000005</v>
      </c>
      <c r="G39" s="23"/>
      <c r="H39" s="23"/>
      <c r="I39" s="23"/>
      <c r="J39" s="23"/>
      <c r="K39" s="23"/>
      <c r="L39" s="23"/>
      <c r="M39" s="23"/>
      <c r="N39" s="23"/>
      <c r="O39" s="23"/>
      <c r="P39" s="22">
        <v>0</v>
      </c>
    </row>
    <row r="40" spans="1:16" ht="25.5" x14ac:dyDescent="0.25">
      <c r="A40" s="19" t="s">
        <v>50</v>
      </c>
      <c r="B40" s="20"/>
      <c r="C40" s="21"/>
      <c r="D40" s="22">
        <f t="shared" si="3"/>
        <v>0</v>
      </c>
      <c r="E40" s="22"/>
      <c r="F40" s="23"/>
      <c r="G40" s="22"/>
      <c r="H40" s="22"/>
      <c r="I40" s="22"/>
      <c r="J40" s="22"/>
      <c r="K40" s="22"/>
      <c r="L40" s="22"/>
      <c r="M40" s="22"/>
      <c r="N40" s="22"/>
      <c r="O40" s="22"/>
      <c r="P40" s="22">
        <v>0</v>
      </c>
    </row>
    <row r="41" spans="1:16" ht="25.5" x14ac:dyDescent="0.25">
      <c r="A41" s="19" t="s">
        <v>51</v>
      </c>
      <c r="B41" s="20"/>
      <c r="C41" s="21"/>
      <c r="D41" s="22">
        <f t="shared" si="3"/>
        <v>0</v>
      </c>
      <c r="E41" s="22"/>
      <c r="F41" s="23"/>
      <c r="G41" s="22"/>
      <c r="H41" s="22"/>
      <c r="I41" s="22"/>
      <c r="J41" s="22"/>
      <c r="K41" s="22"/>
      <c r="L41" s="22"/>
      <c r="M41" s="22"/>
      <c r="N41" s="22"/>
      <c r="O41" s="22"/>
      <c r="P41" s="22">
        <v>0</v>
      </c>
    </row>
    <row r="42" spans="1:16" ht="25.5" x14ac:dyDescent="0.25">
      <c r="A42" s="19" t="s">
        <v>52</v>
      </c>
      <c r="B42" s="20"/>
      <c r="C42" s="21"/>
      <c r="D42" s="22">
        <f>E42+F42+G42+H42+I42+J42+K42+L42+M42+N42+O42+P42</f>
        <v>0</v>
      </c>
      <c r="E42" s="22"/>
      <c r="F42" s="23"/>
      <c r="G42" s="22"/>
      <c r="H42" s="22"/>
      <c r="I42" s="22"/>
      <c r="J42" s="22"/>
      <c r="K42" s="22"/>
      <c r="L42" s="22"/>
      <c r="M42" s="22"/>
      <c r="N42" s="22"/>
      <c r="O42" s="22"/>
      <c r="P42" s="22">
        <v>0</v>
      </c>
    </row>
    <row r="43" spans="1:16" x14ac:dyDescent="0.25">
      <c r="A43" s="19" t="s">
        <v>53</v>
      </c>
      <c r="B43" s="20">
        <v>900000</v>
      </c>
      <c r="C43" s="20"/>
      <c r="D43" s="22">
        <f>E43+F43+G43+H43+I43+J43+K43+L43+M43+N43+O43+P43</f>
        <v>0</v>
      </c>
      <c r="E43" s="22"/>
      <c r="F43" s="23"/>
      <c r="G43" s="22"/>
      <c r="H43" s="22"/>
      <c r="I43" s="22"/>
      <c r="J43" s="22"/>
      <c r="K43" s="22"/>
      <c r="L43" s="22"/>
      <c r="M43" s="22"/>
      <c r="N43" s="22"/>
      <c r="O43" s="22"/>
      <c r="P43" s="22">
        <v>0</v>
      </c>
    </row>
    <row r="44" spans="1:16" ht="25.5" x14ac:dyDescent="0.25">
      <c r="A44" s="19" t="s">
        <v>54</v>
      </c>
      <c r="B44" s="20">
        <v>610727278</v>
      </c>
      <c r="C44" s="21"/>
      <c r="D44" s="22">
        <f>E44+F44+G44+H44+I44+J44+K44+L44+M44+N44+O44+P44</f>
        <v>98747169.079999998</v>
      </c>
      <c r="E44" s="22">
        <v>46367929.640000001</v>
      </c>
      <c r="F44" s="21">
        <v>52379239.439999998</v>
      </c>
      <c r="G44" s="24"/>
      <c r="H44" s="22"/>
      <c r="I44" s="22"/>
      <c r="J44" s="22"/>
      <c r="K44" s="22"/>
      <c r="L44" s="22"/>
      <c r="M44" s="22"/>
      <c r="N44" s="22"/>
      <c r="O44" s="22"/>
      <c r="P44" s="22">
        <v>0</v>
      </c>
    </row>
    <row r="45" spans="1:16" x14ac:dyDescent="0.25">
      <c r="A45" s="15" t="s">
        <v>55</v>
      </c>
      <c r="B45" s="25">
        <f t="shared" ref="B45:P45" si="7">+B46+B47+B48+B49+B50+B51+B52</f>
        <v>0</v>
      </c>
      <c r="C45" s="26">
        <f t="shared" si="7"/>
        <v>0</v>
      </c>
      <c r="D45" s="25">
        <f t="shared" si="7"/>
        <v>0</v>
      </c>
      <c r="E45" s="25">
        <f t="shared" si="7"/>
        <v>0</v>
      </c>
      <c r="F45" s="23">
        <f t="shared" si="7"/>
        <v>0</v>
      </c>
      <c r="G45" s="25">
        <f t="shared" si="7"/>
        <v>0</v>
      </c>
      <c r="H45" s="25">
        <f t="shared" si="7"/>
        <v>0</v>
      </c>
      <c r="I45" s="25">
        <f t="shared" si="7"/>
        <v>0</v>
      </c>
      <c r="J45" s="25">
        <f t="shared" si="7"/>
        <v>0</v>
      </c>
      <c r="K45" s="25">
        <f t="shared" si="7"/>
        <v>0</v>
      </c>
      <c r="L45" s="25">
        <f t="shared" si="7"/>
        <v>0</v>
      </c>
      <c r="M45" s="25">
        <f t="shared" si="7"/>
        <v>0</v>
      </c>
      <c r="N45" s="25">
        <f t="shared" si="7"/>
        <v>0</v>
      </c>
      <c r="O45" s="25">
        <f t="shared" si="7"/>
        <v>0</v>
      </c>
      <c r="P45" s="25">
        <f t="shared" si="7"/>
        <v>0</v>
      </c>
    </row>
    <row r="46" spans="1:16" ht="21.75" customHeight="1" x14ac:dyDescent="0.25">
      <c r="A46" s="19" t="s">
        <v>56</v>
      </c>
      <c r="B46" s="22"/>
      <c r="C46" s="27"/>
      <c r="D46" s="22">
        <f t="shared" si="3"/>
        <v>0</v>
      </c>
      <c r="E46" s="22"/>
      <c r="F46" s="23"/>
      <c r="G46" s="22"/>
      <c r="H46" s="22"/>
      <c r="I46" s="22"/>
      <c r="J46" s="22"/>
      <c r="K46" s="22"/>
      <c r="M46" s="22"/>
      <c r="N46" s="22"/>
      <c r="O46" s="22"/>
      <c r="P46" s="28"/>
    </row>
    <row r="47" spans="1:16" ht="25.5" x14ac:dyDescent="0.25">
      <c r="A47" s="19" t="s">
        <v>57</v>
      </c>
      <c r="B47" s="22"/>
      <c r="C47" s="27"/>
      <c r="D47" s="22">
        <f t="shared" si="3"/>
        <v>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>
        <f t="shared" ref="P47:P52" si="8">+Q47+R47+S47+T47+U47+V47+W47+X47+Y47+Z47+AA47+AB47</f>
        <v>0</v>
      </c>
    </row>
    <row r="48" spans="1:16" ht="25.5" x14ac:dyDescent="0.25">
      <c r="A48" s="19" t="s">
        <v>58</v>
      </c>
      <c r="B48" s="22"/>
      <c r="C48" s="27"/>
      <c r="D48" s="22">
        <f t="shared" si="3"/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>
        <f t="shared" si="8"/>
        <v>0</v>
      </c>
    </row>
    <row r="49" spans="1:16" ht="25.5" x14ac:dyDescent="0.25">
      <c r="A49" s="19" t="s">
        <v>59</v>
      </c>
      <c r="B49" s="22"/>
      <c r="C49" s="27"/>
      <c r="D49" s="22">
        <f t="shared" si="3"/>
        <v>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f t="shared" si="8"/>
        <v>0</v>
      </c>
    </row>
    <row r="50" spans="1:16" ht="25.5" x14ac:dyDescent="0.25">
      <c r="A50" s="19" t="s">
        <v>60</v>
      </c>
      <c r="B50" s="22"/>
      <c r="C50" s="27"/>
      <c r="D50" s="22">
        <f t="shared" si="3"/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>
        <f t="shared" si="8"/>
        <v>0</v>
      </c>
    </row>
    <row r="51" spans="1:16" x14ac:dyDescent="0.25">
      <c r="A51" s="19" t="s">
        <v>61</v>
      </c>
      <c r="B51" s="22"/>
      <c r="C51" s="27"/>
      <c r="D51" s="22">
        <f t="shared" si="3"/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>
        <f t="shared" si="8"/>
        <v>0</v>
      </c>
    </row>
    <row r="52" spans="1:16" ht="25.5" x14ac:dyDescent="0.25">
      <c r="A52" s="19" t="s">
        <v>62</v>
      </c>
      <c r="B52" s="22"/>
      <c r="C52" s="27"/>
      <c r="D52" s="22">
        <f t="shared" si="3"/>
        <v>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>
        <f t="shared" si="8"/>
        <v>0</v>
      </c>
    </row>
    <row r="53" spans="1:16" x14ac:dyDescent="0.25">
      <c r="A53" s="15" t="s">
        <v>63</v>
      </c>
      <c r="B53" s="16">
        <f>+B54+B55+B56+B57+B58+B59+B60++B61+B62</f>
        <v>56965231</v>
      </c>
      <c r="C53" s="16">
        <f>+C54+C55+C56+C57+C58+C59+C60++C61+C62</f>
        <v>0</v>
      </c>
      <c r="D53" s="16">
        <f>+D54+D55+D56+D57+D58+D59+D60++D61+D62</f>
        <v>0</v>
      </c>
      <c r="E53" s="16">
        <f t="shared" ref="E53:I53" si="9">+E54+E55+E56+E57+E58+E59+E60++E61+E62</f>
        <v>0</v>
      </c>
      <c r="F53" s="16">
        <f>+F54+F55+F56+F57+F58+F59+F60++F61+F62</f>
        <v>0</v>
      </c>
      <c r="G53" s="16">
        <f>+G54+G55+G56+G57+G58+G59+G60++G61+G62</f>
        <v>0</v>
      </c>
      <c r="H53" s="16">
        <f>+H54+H55+H56+H57+H58+H59+H60++H61+H62</f>
        <v>0</v>
      </c>
      <c r="I53" s="16">
        <f t="shared" si="9"/>
        <v>0</v>
      </c>
      <c r="J53" s="16">
        <f>+J54+J55+J56+J57+J58+J59+J60++J61+J62</f>
        <v>0</v>
      </c>
      <c r="K53" s="16">
        <f>K54+K56+K57+K58+K59+K60++K61+K62+K55</f>
        <v>0</v>
      </c>
      <c r="L53" s="16">
        <f>L54+L56+L57+L58+L59+L60++L61+L62+L55</f>
        <v>0</v>
      </c>
      <c r="M53" s="16">
        <f t="shared" ref="M53:P53" si="10">M54+M56+M57+M58+M59+M60++M61+M62</f>
        <v>0</v>
      </c>
      <c r="N53" s="16">
        <f>N54+N56+N57+N58+N59+N60++N61+N62+N55</f>
        <v>0</v>
      </c>
      <c r="O53" s="16">
        <f t="shared" si="10"/>
        <v>0</v>
      </c>
      <c r="P53" s="16">
        <f t="shared" si="10"/>
        <v>0</v>
      </c>
    </row>
    <row r="54" spans="1:16" x14ac:dyDescent="0.25">
      <c r="A54" s="19" t="s">
        <v>64</v>
      </c>
      <c r="B54" s="23">
        <v>46066675</v>
      </c>
      <c r="C54" s="23"/>
      <c r="D54" s="22">
        <f t="shared" si="3"/>
        <v>0</v>
      </c>
      <c r="E54" s="22"/>
      <c r="F54" s="29"/>
      <c r="G54" s="22"/>
      <c r="H54" s="22"/>
      <c r="I54" s="22"/>
      <c r="J54" s="22"/>
      <c r="K54" s="22"/>
      <c r="L54" s="22"/>
      <c r="M54" s="22"/>
      <c r="N54" s="22"/>
      <c r="O54" s="22"/>
      <c r="P54" s="22">
        <v>0</v>
      </c>
    </row>
    <row r="55" spans="1:16" ht="24.75" customHeight="1" x14ac:dyDescent="0.25">
      <c r="A55" s="19" t="s">
        <v>65</v>
      </c>
      <c r="B55" s="23">
        <v>1219556</v>
      </c>
      <c r="C55" s="23"/>
      <c r="D55" s="22">
        <f t="shared" si="3"/>
        <v>0</v>
      </c>
      <c r="E55" s="22"/>
      <c r="F55" s="22"/>
      <c r="G55" s="24"/>
      <c r="H55" s="22"/>
      <c r="I55" s="22"/>
      <c r="J55" s="22"/>
      <c r="K55" s="22"/>
      <c r="L55" s="22"/>
      <c r="M55" s="22"/>
      <c r="N55" s="22"/>
      <c r="O55" s="22"/>
      <c r="P55" s="22">
        <v>0</v>
      </c>
    </row>
    <row r="56" spans="1:16" ht="25.5" x14ac:dyDescent="0.25">
      <c r="A56" s="19" t="s">
        <v>66</v>
      </c>
      <c r="B56" s="23"/>
      <c r="C56" s="23"/>
      <c r="D56" s="22">
        <f t="shared" si="3"/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>
        <v>0</v>
      </c>
    </row>
    <row r="57" spans="1:16" ht="25.5" x14ac:dyDescent="0.25">
      <c r="A57" s="19" t="s">
        <v>67</v>
      </c>
      <c r="B57" s="23">
        <v>2000000</v>
      </c>
      <c r="C57" s="23"/>
      <c r="D57" s="22">
        <f t="shared" si="3"/>
        <v>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>
        <v>0</v>
      </c>
    </row>
    <row r="58" spans="1:16" x14ac:dyDescent="0.25">
      <c r="A58" s="19" t="s">
        <v>68</v>
      </c>
      <c r="B58" s="23">
        <v>7000000</v>
      </c>
      <c r="C58" s="23"/>
      <c r="D58" s="22">
        <f t="shared" si="3"/>
        <v>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>
        <v>0</v>
      </c>
    </row>
    <row r="59" spans="1:16" x14ac:dyDescent="0.25">
      <c r="A59" s="19" t="s">
        <v>69</v>
      </c>
      <c r="B59" s="23"/>
      <c r="C59" s="23"/>
      <c r="D59" s="22">
        <f t="shared" si="3"/>
        <v>0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>
        <v>0</v>
      </c>
    </row>
    <row r="60" spans="1:16" x14ac:dyDescent="0.25">
      <c r="A60" s="19" t="s">
        <v>70</v>
      </c>
      <c r="B60" s="23"/>
      <c r="C60" s="30"/>
      <c r="D60" s="22">
        <f t="shared" si="3"/>
        <v>0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>
        <v>0</v>
      </c>
    </row>
    <row r="61" spans="1:16" x14ac:dyDescent="0.25">
      <c r="A61" s="19" t="s">
        <v>71</v>
      </c>
      <c r="B61" s="23">
        <v>679000</v>
      </c>
      <c r="C61" s="23"/>
      <c r="D61" s="22">
        <f t="shared" si="3"/>
        <v>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>
        <v>0</v>
      </c>
    </row>
    <row r="62" spans="1:16" ht="25.5" x14ac:dyDescent="0.25">
      <c r="A62" s="19" t="s">
        <v>72</v>
      </c>
      <c r="B62" s="22"/>
      <c r="C62" s="22"/>
      <c r="D62" s="22">
        <f t="shared" si="3"/>
        <v>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>
        <v>0</v>
      </c>
    </row>
    <row r="63" spans="1:16" x14ac:dyDescent="0.25">
      <c r="A63" s="15" t="s">
        <v>73</v>
      </c>
      <c r="B63" s="16">
        <f>+B64+B65+B66+B67</f>
        <v>10250000</v>
      </c>
      <c r="C63" s="16">
        <f>C64</f>
        <v>0</v>
      </c>
      <c r="D63" s="16">
        <f>+D64+D65+D66+D67</f>
        <v>0</v>
      </c>
      <c r="E63" s="16">
        <f t="shared" ref="E63:P63" si="11">+E64+E65+E66+E67</f>
        <v>0</v>
      </c>
      <c r="F63" s="31">
        <f t="shared" si="11"/>
        <v>0</v>
      </c>
      <c r="G63" s="16">
        <f t="shared" si="11"/>
        <v>0</v>
      </c>
      <c r="H63" s="16">
        <f t="shared" si="11"/>
        <v>0</v>
      </c>
      <c r="I63" s="16">
        <f t="shared" si="11"/>
        <v>0</v>
      </c>
      <c r="J63" s="16">
        <f t="shared" si="11"/>
        <v>0</v>
      </c>
      <c r="K63" s="16">
        <f t="shared" si="11"/>
        <v>0</v>
      </c>
      <c r="L63" s="16">
        <f t="shared" si="11"/>
        <v>0</v>
      </c>
      <c r="M63" s="16">
        <f t="shared" si="11"/>
        <v>0</v>
      </c>
      <c r="N63" s="16">
        <f t="shared" si="11"/>
        <v>0</v>
      </c>
      <c r="O63" s="16">
        <f t="shared" si="11"/>
        <v>0</v>
      </c>
      <c r="P63" s="16">
        <f t="shared" si="11"/>
        <v>0</v>
      </c>
    </row>
    <row r="64" spans="1:16" x14ac:dyDescent="0.25">
      <c r="A64" s="19" t="s">
        <v>74</v>
      </c>
      <c r="B64" s="23">
        <v>10250000</v>
      </c>
      <c r="C64" s="23"/>
      <c r="D64" s="22">
        <f t="shared" si="3"/>
        <v>0</v>
      </c>
      <c r="E64" s="22"/>
      <c r="F64" s="29"/>
      <c r="G64" s="22"/>
      <c r="H64" s="22"/>
      <c r="I64" s="22"/>
      <c r="J64" s="22"/>
      <c r="K64" s="22"/>
      <c r="L64" s="22"/>
      <c r="M64" s="22"/>
      <c r="N64" s="22"/>
      <c r="O64" s="22"/>
      <c r="P64" s="22">
        <v>0</v>
      </c>
    </row>
    <row r="65" spans="1:18" x14ac:dyDescent="0.25">
      <c r="A65" s="19" t="s">
        <v>75</v>
      </c>
      <c r="B65" s="22"/>
      <c r="C65" s="27"/>
      <c r="D65" s="22">
        <f t="shared" si="3"/>
        <v>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>
        <v>0</v>
      </c>
    </row>
    <row r="66" spans="1:18" x14ac:dyDescent="0.25">
      <c r="A66" s="19" t="s">
        <v>76</v>
      </c>
      <c r="B66" s="22"/>
      <c r="C66" s="27"/>
      <c r="D66" s="22">
        <f t="shared" si="3"/>
        <v>0</v>
      </c>
      <c r="E66" s="23"/>
      <c r="F66" s="23"/>
      <c r="G66" s="23"/>
      <c r="H66" s="23"/>
      <c r="I66" s="23"/>
      <c r="J66" s="23"/>
      <c r="K66" s="23"/>
      <c r="L66" s="23"/>
      <c r="M66" s="22"/>
      <c r="N66" s="22"/>
      <c r="O66" s="22"/>
      <c r="P66" s="22">
        <v>0</v>
      </c>
    </row>
    <row r="67" spans="1:18" ht="25.5" x14ac:dyDescent="0.25">
      <c r="A67" s="19" t="s">
        <v>77</v>
      </c>
      <c r="B67" s="22"/>
      <c r="C67" s="27"/>
      <c r="D67" s="22">
        <f t="shared" si="3"/>
        <v>0</v>
      </c>
      <c r="E67" s="23"/>
      <c r="F67" s="23"/>
      <c r="G67" s="23"/>
      <c r="H67" s="23"/>
      <c r="I67" s="23"/>
      <c r="J67" s="23"/>
      <c r="K67" s="23"/>
      <c r="L67" s="23"/>
      <c r="M67" s="22"/>
      <c r="N67" s="22"/>
      <c r="O67" s="22"/>
      <c r="P67" s="22">
        <v>0</v>
      </c>
    </row>
    <row r="68" spans="1:18" ht="25.5" x14ac:dyDescent="0.25">
      <c r="A68" s="15" t="s">
        <v>78</v>
      </c>
      <c r="B68" s="22"/>
      <c r="C68" s="27"/>
      <c r="D68" s="22">
        <f t="shared" si="3"/>
        <v>0</v>
      </c>
      <c r="E68" s="23"/>
      <c r="F68" s="23"/>
      <c r="G68" s="23"/>
      <c r="H68" s="23"/>
      <c r="I68" s="23"/>
      <c r="J68" s="23"/>
      <c r="K68" s="23"/>
      <c r="L68" s="23"/>
      <c r="M68" s="22"/>
      <c r="N68" s="22"/>
      <c r="O68" s="22"/>
      <c r="P68" s="22">
        <v>0</v>
      </c>
    </row>
    <row r="69" spans="1:18" x14ac:dyDescent="0.25">
      <c r="A69" s="19" t="s">
        <v>79</v>
      </c>
      <c r="B69" s="22"/>
      <c r="C69" s="27"/>
      <c r="D69" s="22">
        <f t="shared" si="3"/>
        <v>0</v>
      </c>
      <c r="E69" s="23"/>
      <c r="F69" s="23"/>
      <c r="G69" s="23"/>
      <c r="H69" s="23"/>
      <c r="I69" s="23"/>
      <c r="J69" s="23"/>
      <c r="K69" s="23"/>
      <c r="L69" s="23"/>
      <c r="M69" s="22"/>
      <c r="N69" s="22"/>
      <c r="O69" s="22"/>
      <c r="P69" s="22">
        <v>0</v>
      </c>
    </row>
    <row r="70" spans="1:18" ht="25.5" x14ac:dyDescent="0.25">
      <c r="A70" s="19" t="s">
        <v>80</v>
      </c>
      <c r="B70" s="22"/>
      <c r="C70" s="27"/>
      <c r="D70" s="22">
        <f t="shared" si="3"/>
        <v>0</v>
      </c>
      <c r="E70" s="23"/>
      <c r="F70" s="23"/>
      <c r="G70" s="23"/>
      <c r="H70" s="23"/>
      <c r="I70" s="23"/>
      <c r="J70" s="23"/>
      <c r="K70" s="23"/>
      <c r="L70" s="23"/>
      <c r="M70" s="22"/>
      <c r="N70" s="22"/>
      <c r="O70" s="22"/>
      <c r="P70" s="22">
        <v>0</v>
      </c>
    </row>
    <row r="71" spans="1:18" x14ac:dyDescent="0.25">
      <c r="A71" s="15" t="s">
        <v>81</v>
      </c>
      <c r="B71" s="22"/>
      <c r="C71" s="27"/>
      <c r="D71" s="22">
        <f t="shared" si="3"/>
        <v>0</v>
      </c>
      <c r="E71" s="23"/>
      <c r="F71" s="23"/>
      <c r="G71" s="23"/>
      <c r="H71" s="23"/>
      <c r="I71" s="23"/>
      <c r="J71" s="23"/>
      <c r="K71" s="23"/>
      <c r="L71" s="23"/>
      <c r="M71" s="22"/>
      <c r="N71" s="22"/>
      <c r="O71" s="22"/>
      <c r="P71" s="22">
        <v>0</v>
      </c>
    </row>
    <row r="72" spans="1:18" x14ac:dyDescent="0.25">
      <c r="A72" s="19" t="s">
        <v>82</v>
      </c>
      <c r="B72" s="22"/>
      <c r="C72" s="27"/>
      <c r="D72" s="22">
        <f t="shared" si="3"/>
        <v>0</v>
      </c>
      <c r="E72" s="23"/>
      <c r="F72" s="23"/>
      <c r="G72" s="23"/>
      <c r="H72" s="23"/>
      <c r="I72" s="23"/>
      <c r="J72" s="23"/>
      <c r="K72" s="23"/>
      <c r="L72" s="23"/>
      <c r="M72" s="22"/>
      <c r="N72" s="22"/>
      <c r="O72" s="22"/>
      <c r="P72" s="22">
        <v>0</v>
      </c>
    </row>
    <row r="73" spans="1:18" x14ac:dyDescent="0.25">
      <c r="A73" s="19" t="s">
        <v>83</v>
      </c>
      <c r="B73" s="22"/>
      <c r="C73" s="27"/>
      <c r="D73" s="22">
        <f t="shared" si="3"/>
        <v>0</v>
      </c>
      <c r="E73" s="23"/>
      <c r="F73" s="23"/>
      <c r="G73" s="23"/>
      <c r="H73" s="23"/>
      <c r="I73" s="23"/>
      <c r="J73" s="23"/>
      <c r="K73" s="23"/>
      <c r="L73" s="23"/>
      <c r="M73" s="22"/>
      <c r="N73" s="22"/>
      <c r="O73" s="22"/>
      <c r="P73" s="22">
        <v>0</v>
      </c>
    </row>
    <row r="74" spans="1:18" ht="25.5" x14ac:dyDescent="0.25">
      <c r="A74" s="19" t="s">
        <v>84</v>
      </c>
      <c r="B74" s="22"/>
      <c r="C74" s="27"/>
      <c r="D74" s="22">
        <f t="shared" si="3"/>
        <v>0</v>
      </c>
      <c r="E74" s="23"/>
      <c r="F74" s="23"/>
      <c r="G74" s="23"/>
      <c r="H74" s="23"/>
      <c r="I74" s="23"/>
      <c r="J74" s="23"/>
      <c r="K74" s="23"/>
      <c r="L74" s="23"/>
      <c r="M74" s="22"/>
      <c r="N74" s="22"/>
      <c r="O74" s="22"/>
      <c r="P74" s="22">
        <v>0</v>
      </c>
    </row>
    <row r="75" spans="1:18" x14ac:dyDescent="0.25">
      <c r="A75" s="11" t="s">
        <v>85</v>
      </c>
      <c r="B75" s="32">
        <f>B71+B68+B63+B53+B45+B37+B17+B11+B27</f>
        <v>14282140277</v>
      </c>
      <c r="C75" s="32">
        <f>C71+C68+C63+C53+C45+C37+C17+C11+C27</f>
        <v>0</v>
      </c>
      <c r="D75" s="33">
        <f>D71+D68+D63+D53+D45+D37+D17+D11+D27</f>
        <v>1688276720.8499999</v>
      </c>
      <c r="E75" s="32">
        <f>E71+E68+E63+E53+E45+E37+E17+E11</f>
        <v>830965690.14999998</v>
      </c>
      <c r="F75" s="32">
        <f t="shared" ref="F75:P75" si="12">F71+F68+F63+F53+F45+F37+F17+F11+F27</f>
        <v>857311030.69999993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 t="shared" si="12"/>
        <v>0</v>
      </c>
      <c r="O75" s="32">
        <f t="shared" si="12"/>
        <v>0</v>
      </c>
      <c r="P75" s="32">
        <f t="shared" si="12"/>
        <v>0</v>
      </c>
      <c r="R75" s="10"/>
    </row>
    <row r="76" spans="1:18" x14ac:dyDescent="0.25">
      <c r="A76" s="34"/>
      <c r="B76" s="35"/>
      <c r="C76" s="36"/>
      <c r="D76" s="23"/>
      <c r="E76" s="23"/>
      <c r="F76" s="30"/>
      <c r="G76" s="30"/>
      <c r="H76" s="30"/>
      <c r="I76" s="30"/>
      <c r="J76" s="30"/>
      <c r="K76" s="30"/>
      <c r="L76" s="30"/>
      <c r="M76" s="37"/>
      <c r="N76" s="37"/>
      <c r="O76" s="37"/>
      <c r="P76" s="28"/>
    </row>
    <row r="77" spans="1:18" x14ac:dyDescent="0.25">
      <c r="A77" s="38" t="s">
        <v>86</v>
      </c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2"/>
      <c r="N77" s="42"/>
      <c r="O77" s="42"/>
      <c r="P77" s="42"/>
    </row>
    <row r="78" spans="1:18" x14ac:dyDescent="0.25">
      <c r="A78" s="15" t="s">
        <v>87</v>
      </c>
      <c r="B78" s="22">
        <f>+B79+B80</f>
        <v>0</v>
      </c>
      <c r="C78" s="27">
        <f>+C79+C80</f>
        <v>0</v>
      </c>
      <c r="D78" s="22">
        <f>+D79+D80</f>
        <v>0</v>
      </c>
      <c r="E78" s="22">
        <f>+E79+E80</f>
        <v>0</v>
      </c>
      <c r="F78" s="22">
        <f>+F79+F80</f>
        <v>0</v>
      </c>
      <c r="G78" s="22"/>
      <c r="H78" s="22"/>
      <c r="I78" s="22"/>
      <c r="J78" s="22"/>
      <c r="K78" s="22"/>
      <c r="L78" s="22"/>
      <c r="M78" s="22"/>
      <c r="N78" s="22"/>
      <c r="O78" s="22"/>
      <c r="P78" s="28"/>
    </row>
    <row r="79" spans="1:18" x14ac:dyDescent="0.25">
      <c r="A79" s="19" t="s">
        <v>88</v>
      </c>
      <c r="B79" s="22">
        <v>0</v>
      </c>
      <c r="C79" s="27">
        <v>0</v>
      </c>
      <c r="D79" s="22">
        <f t="shared" ref="D79:D86" si="13">E79+F79+G79+H79+I79+J79+K79+L79+M79+N79+O79+P79</f>
        <v>0</v>
      </c>
      <c r="E79" s="23">
        <v>0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8"/>
    </row>
    <row r="80" spans="1:18" ht="25.5" x14ac:dyDescent="0.25">
      <c r="A80" s="19" t="s">
        <v>89</v>
      </c>
      <c r="B80" s="43">
        <v>0</v>
      </c>
      <c r="C80" s="44">
        <v>0</v>
      </c>
      <c r="D80" s="22">
        <f t="shared" si="13"/>
        <v>0</v>
      </c>
      <c r="E80" s="45">
        <v>0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6"/>
    </row>
    <row r="81" spans="1:16" x14ac:dyDescent="0.25">
      <c r="A81" s="15" t="s">
        <v>90</v>
      </c>
      <c r="B81" s="16">
        <f t="shared" ref="B81:P81" si="14">+B82+B84+B85+B86</f>
        <v>0</v>
      </c>
      <c r="C81" s="17">
        <f t="shared" si="14"/>
        <v>0</v>
      </c>
      <c r="D81" s="22">
        <f t="shared" si="13"/>
        <v>0</v>
      </c>
      <c r="E81" s="16">
        <f t="shared" si="14"/>
        <v>0</v>
      </c>
      <c r="F81" s="16">
        <f t="shared" si="14"/>
        <v>0</v>
      </c>
      <c r="G81" s="16">
        <f t="shared" si="14"/>
        <v>0</v>
      </c>
      <c r="H81" s="16">
        <f t="shared" si="14"/>
        <v>0</v>
      </c>
      <c r="I81" s="16">
        <f t="shared" si="14"/>
        <v>0</v>
      </c>
      <c r="J81" s="16">
        <f t="shared" si="14"/>
        <v>0</v>
      </c>
      <c r="K81" s="16">
        <f t="shared" si="14"/>
        <v>0</v>
      </c>
      <c r="L81" s="16">
        <f t="shared" si="14"/>
        <v>0</v>
      </c>
      <c r="M81" s="16">
        <f t="shared" si="14"/>
        <v>0</v>
      </c>
      <c r="N81" s="16">
        <f t="shared" si="14"/>
        <v>0</v>
      </c>
      <c r="O81" s="16">
        <f t="shared" si="14"/>
        <v>0</v>
      </c>
      <c r="P81" s="16">
        <f t="shared" si="14"/>
        <v>0</v>
      </c>
    </row>
    <row r="82" spans="1:16" x14ac:dyDescent="0.25">
      <c r="B82" s="22">
        <f t="shared" ref="B82:C85" si="15">+C82+D82+E82+F82+G82+H82+I82+J82+K82+L82+M82+N82</f>
        <v>0</v>
      </c>
      <c r="C82" s="27">
        <f t="shared" si="15"/>
        <v>0</v>
      </c>
      <c r="D82" s="22">
        <f t="shared" si="13"/>
        <v>0</v>
      </c>
      <c r="E82" s="22"/>
      <c r="F82" s="22"/>
      <c r="G82" s="22"/>
      <c r="H82" s="22"/>
      <c r="I82" s="22"/>
      <c r="J82" s="22"/>
      <c r="K82" s="22"/>
      <c r="L82" s="22"/>
      <c r="M82" s="37"/>
      <c r="N82" s="37"/>
      <c r="O82" s="37"/>
      <c r="P82" s="22"/>
    </row>
    <row r="83" spans="1:16" x14ac:dyDescent="0.25">
      <c r="A83" s="19" t="s">
        <v>91</v>
      </c>
      <c r="B83" s="22"/>
      <c r="C83" s="27"/>
      <c r="D83" s="22">
        <f t="shared" si="13"/>
        <v>0</v>
      </c>
      <c r="E83" s="22"/>
      <c r="F83" s="22"/>
      <c r="G83" s="22"/>
      <c r="H83" s="22"/>
      <c r="I83" s="22"/>
      <c r="J83" s="22"/>
      <c r="K83" s="22"/>
      <c r="L83" s="22"/>
      <c r="M83" s="37"/>
      <c r="N83" s="37"/>
      <c r="O83" s="37"/>
      <c r="P83" s="22"/>
    </row>
    <row r="84" spans="1:16" x14ac:dyDescent="0.25">
      <c r="A84" s="19" t="s">
        <v>92</v>
      </c>
      <c r="B84" s="22">
        <f t="shared" si="15"/>
        <v>0</v>
      </c>
      <c r="C84" s="27">
        <f t="shared" si="15"/>
        <v>0</v>
      </c>
      <c r="D84" s="22">
        <f t="shared" si="13"/>
        <v>0</v>
      </c>
      <c r="E84" s="22">
        <v>0</v>
      </c>
      <c r="F84" s="22"/>
      <c r="G84" s="22"/>
      <c r="H84" s="22"/>
      <c r="I84" s="22"/>
      <c r="J84" s="22"/>
      <c r="K84" s="22"/>
      <c r="L84" s="22"/>
      <c r="M84" s="22"/>
      <c r="N84" s="37"/>
      <c r="O84" s="37"/>
      <c r="P84" s="28"/>
    </row>
    <row r="85" spans="1:16" x14ac:dyDescent="0.25">
      <c r="A85" s="15" t="s">
        <v>93</v>
      </c>
      <c r="B85" s="22">
        <f t="shared" si="15"/>
        <v>0</v>
      </c>
      <c r="C85" s="27">
        <f t="shared" si="15"/>
        <v>0</v>
      </c>
      <c r="D85" s="22">
        <f t="shared" si="13"/>
        <v>0</v>
      </c>
      <c r="E85" s="22">
        <v>0</v>
      </c>
      <c r="F85" s="22"/>
      <c r="G85" s="22"/>
      <c r="H85" s="22"/>
      <c r="I85" s="22"/>
      <c r="J85" s="22"/>
      <c r="K85" s="22"/>
      <c r="L85" s="22"/>
      <c r="M85" s="22"/>
      <c r="N85" s="37"/>
      <c r="O85" s="37"/>
      <c r="P85" s="28"/>
    </row>
    <row r="86" spans="1:16" x14ac:dyDescent="0.25">
      <c r="A86" s="19" t="s">
        <v>94</v>
      </c>
      <c r="B86" s="22">
        <f>+C86+D86+E86+F86+G86+H86+I86</f>
        <v>0</v>
      </c>
      <c r="C86" s="27">
        <f>+D86+E86+F86+G86+H86+I86+J86</f>
        <v>0</v>
      </c>
      <c r="D86" s="22">
        <f t="shared" si="13"/>
        <v>0</v>
      </c>
      <c r="E86" s="22">
        <v>0</v>
      </c>
      <c r="F86" s="22"/>
      <c r="G86" s="22"/>
      <c r="H86" s="22"/>
      <c r="I86" s="22"/>
      <c r="J86" s="22"/>
      <c r="K86" s="22"/>
      <c r="L86" s="22"/>
      <c r="M86" s="22"/>
      <c r="N86" s="37"/>
      <c r="O86" s="37"/>
      <c r="P86" s="28"/>
    </row>
    <row r="87" spans="1:16" x14ac:dyDescent="0.25">
      <c r="A87" s="11">
        <v>3219</v>
      </c>
      <c r="B87" s="47">
        <f>+B85+B81</f>
        <v>0</v>
      </c>
      <c r="C87" s="48">
        <f>+C85+C81</f>
        <v>0</v>
      </c>
      <c r="D87" s="47">
        <f>+D85+D81</f>
        <v>0</v>
      </c>
      <c r="E87" s="47">
        <f t="shared" ref="E87:P87" si="16">+E85+E81+E78</f>
        <v>0</v>
      </c>
      <c r="F87" s="47">
        <f t="shared" si="16"/>
        <v>0</v>
      </c>
      <c r="G87" s="47">
        <f t="shared" si="16"/>
        <v>0</v>
      </c>
      <c r="H87" s="47">
        <f t="shared" si="16"/>
        <v>0</v>
      </c>
      <c r="I87" s="47">
        <f t="shared" si="16"/>
        <v>0</v>
      </c>
      <c r="J87" s="47">
        <f t="shared" si="16"/>
        <v>0</v>
      </c>
      <c r="K87" s="47">
        <f t="shared" si="16"/>
        <v>0</v>
      </c>
      <c r="L87" s="47">
        <f t="shared" si="16"/>
        <v>0</v>
      </c>
      <c r="M87" s="47">
        <f t="shared" si="16"/>
        <v>0</v>
      </c>
      <c r="N87" s="47">
        <f t="shared" si="16"/>
        <v>0</v>
      </c>
      <c r="O87" s="47">
        <f t="shared" si="16"/>
        <v>0</v>
      </c>
      <c r="P87" s="47">
        <f t="shared" si="16"/>
        <v>0</v>
      </c>
    </row>
    <row r="88" spans="1:16" x14ac:dyDescent="0.25">
      <c r="A88" s="4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7"/>
      <c r="N88" s="37"/>
      <c r="O88" s="37"/>
      <c r="P88" s="28"/>
    </row>
    <row r="89" spans="1:16" x14ac:dyDescent="0.25">
      <c r="A89" s="50" t="s">
        <v>95</v>
      </c>
      <c r="B89" s="51">
        <f t="shared" ref="B89:P89" si="17">+B87+B75</f>
        <v>14282140277</v>
      </c>
      <c r="C89" s="51">
        <f t="shared" si="17"/>
        <v>0</v>
      </c>
      <c r="D89" s="51">
        <f t="shared" si="17"/>
        <v>1688276720.8499999</v>
      </c>
      <c r="E89" s="52">
        <f t="shared" si="17"/>
        <v>830965690.14999998</v>
      </c>
      <c r="F89" s="53">
        <f t="shared" si="17"/>
        <v>857311030.69999993</v>
      </c>
      <c r="G89" s="53">
        <f t="shared" si="17"/>
        <v>0</v>
      </c>
      <c r="H89" s="53">
        <f t="shared" si="17"/>
        <v>0</v>
      </c>
      <c r="I89" s="53">
        <f t="shared" si="17"/>
        <v>0</v>
      </c>
      <c r="J89" s="53">
        <f t="shared" si="17"/>
        <v>0</v>
      </c>
      <c r="K89" s="51">
        <f t="shared" si="17"/>
        <v>0</v>
      </c>
      <c r="L89" s="51">
        <f t="shared" si="17"/>
        <v>0</v>
      </c>
      <c r="M89" s="51">
        <f t="shared" si="17"/>
        <v>0</v>
      </c>
      <c r="N89" s="51">
        <f t="shared" si="17"/>
        <v>0</v>
      </c>
      <c r="O89" s="51">
        <f t="shared" si="17"/>
        <v>0</v>
      </c>
      <c r="P89" s="51">
        <f t="shared" si="17"/>
        <v>0</v>
      </c>
    </row>
    <row r="90" spans="1:16" ht="16.5" x14ac:dyDescent="0.3">
      <c r="D90" s="3"/>
      <c r="E90" s="3"/>
      <c r="F90" s="3"/>
      <c r="G90" s="3"/>
      <c r="H90" s="54"/>
      <c r="I90" s="54"/>
      <c r="J90" s="54"/>
      <c r="K90" s="55"/>
      <c r="L90" s="54"/>
      <c r="M90" s="56"/>
      <c r="N90" s="57"/>
      <c r="O90" s="57"/>
    </row>
    <row r="91" spans="1:16" ht="16.5" x14ac:dyDescent="0.3">
      <c r="D91" s="58"/>
      <c r="E91" s="3"/>
      <c r="F91" s="3"/>
      <c r="G91" s="3"/>
      <c r="H91" s="54"/>
      <c r="I91" s="54"/>
      <c r="J91" s="54"/>
      <c r="K91" s="55"/>
      <c r="L91" s="56"/>
      <c r="M91" s="56"/>
      <c r="N91" s="57"/>
      <c r="O91" s="57"/>
    </row>
    <row r="92" spans="1:16" ht="16.5" x14ac:dyDescent="0.3">
      <c r="B92" s="10">
        <f>B89-14282140277</f>
        <v>0</v>
      </c>
      <c r="D92" s="3"/>
      <c r="E92" s="3"/>
      <c r="F92" s="3"/>
      <c r="G92" s="3"/>
      <c r="H92" s="54"/>
      <c r="I92" s="54"/>
      <c r="J92" s="54"/>
      <c r="K92" s="59"/>
      <c r="L92" s="57"/>
      <c r="M92" s="57"/>
      <c r="N92" s="57"/>
      <c r="O92" s="57"/>
    </row>
    <row r="93" spans="1:16" ht="16.5" x14ac:dyDescent="0.3">
      <c r="A93" s="3" t="s">
        <v>96</v>
      </c>
      <c r="B93" s="3"/>
      <c r="C93" s="3"/>
      <c r="D93" s="3"/>
      <c r="E93" s="3"/>
      <c r="F93" s="3"/>
      <c r="G93" s="3"/>
      <c r="H93" s="54"/>
      <c r="I93" s="54"/>
      <c r="J93" s="54"/>
      <c r="K93" s="59"/>
      <c r="L93" s="57"/>
      <c r="M93" s="57"/>
      <c r="N93" s="57"/>
      <c r="O93" s="57"/>
    </row>
    <row r="94" spans="1:16" ht="16.5" x14ac:dyDescent="0.3">
      <c r="A94" s="3" t="s">
        <v>118</v>
      </c>
      <c r="B94" s="3"/>
      <c r="C94" s="3"/>
      <c r="D94" s="3"/>
      <c r="E94" s="3"/>
      <c r="F94" s="3"/>
      <c r="G94" s="3"/>
      <c r="H94" s="54"/>
      <c r="I94" s="54"/>
      <c r="J94" s="54"/>
      <c r="K94" s="59"/>
      <c r="L94" s="57"/>
      <c r="M94" s="57"/>
      <c r="N94" s="60"/>
      <c r="O94" s="57"/>
    </row>
    <row r="95" spans="1:16" ht="16.5" x14ac:dyDescent="0.3">
      <c r="A95" s="3" t="s">
        <v>119</v>
      </c>
      <c r="B95" s="3"/>
      <c r="C95" s="3"/>
      <c r="D95" s="3"/>
      <c r="E95" s="61"/>
      <c r="F95" s="3"/>
      <c r="G95" s="3"/>
      <c r="H95" s="54"/>
      <c r="I95" s="54"/>
      <c r="J95" s="54"/>
      <c r="K95" s="59"/>
      <c r="L95" s="60"/>
      <c r="M95" s="57"/>
      <c r="N95" s="60"/>
      <c r="O95" s="57"/>
    </row>
    <row r="96" spans="1:16" ht="16.5" x14ac:dyDescent="0.3">
      <c r="A96" s="3"/>
      <c r="B96" s="3"/>
      <c r="C96" s="3"/>
      <c r="D96" s="3"/>
      <c r="E96" s="3"/>
      <c r="F96" s="3"/>
      <c r="G96" s="62"/>
      <c r="H96" s="54"/>
      <c r="I96" s="63"/>
      <c r="J96" s="54"/>
      <c r="K96" s="59"/>
      <c r="L96" s="57"/>
      <c r="M96" s="57"/>
      <c r="N96" s="57"/>
      <c r="O96" s="57"/>
    </row>
    <row r="97" spans="1:15" ht="16.5" x14ac:dyDescent="0.3">
      <c r="A97" s="3"/>
      <c r="B97" s="3"/>
      <c r="C97" s="3"/>
      <c r="D97" s="61"/>
      <c r="E97" s="3"/>
      <c r="F97" s="3"/>
      <c r="G97" s="3"/>
      <c r="H97" s="54"/>
      <c r="I97" s="54"/>
      <c r="J97" s="54"/>
      <c r="K97" s="57"/>
      <c r="L97" s="57"/>
      <c r="M97" s="57"/>
      <c r="N97" s="60"/>
      <c r="O97" s="57"/>
    </row>
    <row r="98" spans="1:15" ht="16.5" x14ac:dyDescent="0.3">
      <c r="A98" s="3"/>
      <c r="B98" s="3"/>
      <c r="C98" s="3"/>
      <c r="D98" s="3"/>
      <c r="E98" s="3"/>
      <c r="F98" s="64"/>
      <c r="G98" s="3"/>
      <c r="H98" s="65"/>
      <c r="I98" s="65"/>
      <c r="J98" s="54"/>
      <c r="K98" s="57"/>
      <c r="L98" s="57"/>
      <c r="M98" s="57"/>
      <c r="N98" s="57"/>
      <c r="O98" s="57"/>
    </row>
    <row r="99" spans="1:15" ht="16.5" x14ac:dyDescent="0.3">
      <c r="A99" s="3" t="s">
        <v>97</v>
      </c>
      <c r="B99" s="3"/>
      <c r="C99" s="3"/>
      <c r="D99" s="3"/>
      <c r="E99" s="3"/>
      <c r="F99" s="3"/>
      <c r="G99" s="66"/>
      <c r="H99" s="54"/>
      <c r="I99" s="54"/>
      <c r="J99" s="54"/>
      <c r="K99" s="57"/>
      <c r="L99" s="57"/>
      <c r="M99" s="57"/>
      <c r="N99" s="57"/>
      <c r="O99" s="57"/>
    </row>
    <row r="100" spans="1:15" ht="16.5" x14ac:dyDescent="0.3">
      <c r="A100" s="67" t="s">
        <v>98</v>
      </c>
      <c r="B100" s="67"/>
      <c r="C100" s="67"/>
      <c r="D100" s="3"/>
      <c r="E100" s="3"/>
      <c r="F100" s="64"/>
      <c r="G100" s="2"/>
      <c r="H100" s="10"/>
      <c r="I100" s="54"/>
      <c r="J100" s="54"/>
      <c r="K100" s="57"/>
      <c r="L100" s="57"/>
      <c r="M100" s="57"/>
      <c r="N100" s="57"/>
      <c r="O100" s="57"/>
    </row>
    <row r="101" spans="1:15" ht="16.5" x14ac:dyDescent="0.3">
      <c r="A101" s="67" t="s">
        <v>99</v>
      </c>
      <c r="B101" s="67"/>
      <c r="C101" s="67"/>
      <c r="D101" s="61"/>
      <c r="E101" s="3"/>
      <c r="F101" s="3"/>
      <c r="G101" s="3"/>
      <c r="I101" s="54"/>
      <c r="J101" s="54"/>
      <c r="K101" s="57"/>
      <c r="L101" s="57"/>
      <c r="M101" s="57"/>
      <c r="N101" s="57"/>
      <c r="O101" s="57"/>
    </row>
    <row r="102" spans="1:15" ht="16.5" x14ac:dyDescent="0.3">
      <c r="A102" s="3"/>
      <c r="B102" s="3"/>
      <c r="C102" s="3"/>
      <c r="D102" s="3"/>
      <c r="E102" s="3"/>
      <c r="F102" s="64"/>
      <c r="G102" s="3"/>
      <c r="I102" s="54"/>
      <c r="J102" s="54"/>
      <c r="K102" s="57"/>
      <c r="L102" s="57"/>
      <c r="M102" s="57"/>
      <c r="N102" s="57"/>
      <c r="O102" s="57"/>
    </row>
    <row r="103" spans="1:15" ht="16.5" x14ac:dyDescent="0.3">
      <c r="A103" s="3"/>
      <c r="B103" s="3"/>
      <c r="C103" s="3"/>
      <c r="D103" s="3"/>
      <c r="E103" s="3"/>
      <c r="F103" s="3"/>
      <c r="G103" s="14"/>
      <c r="H103" s="54"/>
      <c r="I103" s="54"/>
      <c r="J103" s="54"/>
      <c r="K103" s="57"/>
      <c r="L103" s="60"/>
      <c r="M103" s="57"/>
      <c r="N103" s="57"/>
      <c r="O103" s="57"/>
    </row>
    <row r="104" spans="1:15" ht="16.5" x14ac:dyDescent="0.3">
      <c r="A104" s="3" t="s">
        <v>100</v>
      </c>
      <c r="B104" s="3"/>
      <c r="C104" s="3"/>
      <c r="D104" s="3"/>
      <c r="E104" s="3"/>
      <c r="F104" s="3"/>
      <c r="G104" s="3"/>
      <c r="H104" s="54"/>
      <c r="I104" s="54"/>
      <c r="J104" s="54"/>
      <c r="K104" s="57"/>
      <c r="L104" s="57"/>
      <c r="M104" s="57"/>
      <c r="N104" s="57"/>
      <c r="O104" s="57"/>
    </row>
    <row r="105" spans="1:15" ht="16.5" x14ac:dyDescent="0.3">
      <c r="A105" s="67" t="s">
        <v>101</v>
      </c>
      <c r="B105" s="67"/>
      <c r="C105" s="67"/>
      <c r="D105" s="3"/>
      <c r="E105" s="3"/>
      <c r="F105" s="3"/>
      <c r="G105" s="3"/>
      <c r="H105" s="57"/>
      <c r="I105" s="57"/>
      <c r="J105" s="57"/>
      <c r="K105" s="57"/>
      <c r="L105" s="60"/>
      <c r="M105" s="57"/>
      <c r="N105" s="57"/>
      <c r="O105" s="57"/>
    </row>
    <row r="106" spans="1:15" ht="16.5" x14ac:dyDescent="0.3">
      <c r="A106" s="67" t="s">
        <v>102</v>
      </c>
      <c r="B106" s="67"/>
      <c r="C106" s="67"/>
      <c r="D106" s="3"/>
      <c r="E106" s="3"/>
      <c r="F106" s="3"/>
      <c r="G106" s="3"/>
      <c r="H106" s="57"/>
      <c r="I106" s="57"/>
      <c r="J106" s="57"/>
      <c r="K106" s="57"/>
      <c r="L106" s="57"/>
      <c r="M106" s="57"/>
      <c r="N106" s="57"/>
      <c r="O106" s="57"/>
    </row>
    <row r="107" spans="1:15" ht="16.5" x14ac:dyDescent="0.3">
      <c r="A107" s="67"/>
      <c r="B107" s="67"/>
      <c r="C107" s="67"/>
      <c r="D107" s="3"/>
      <c r="E107" s="3"/>
      <c r="F107" s="3"/>
      <c r="G107" s="3"/>
      <c r="H107" s="57"/>
      <c r="I107" s="57"/>
      <c r="J107" s="57"/>
      <c r="K107" s="57"/>
      <c r="L107" s="57"/>
      <c r="M107" s="57"/>
      <c r="N107" s="57"/>
      <c r="O107" s="57"/>
    </row>
    <row r="108" spans="1:15" ht="16.5" x14ac:dyDescent="0.3">
      <c r="A108" s="3"/>
      <c r="B108" s="3"/>
      <c r="C108" s="3"/>
      <c r="D108" s="3"/>
      <c r="E108" s="62"/>
      <c r="F108" s="3"/>
      <c r="G108" s="3"/>
      <c r="H108" s="57"/>
      <c r="I108" s="57"/>
      <c r="J108" s="57"/>
      <c r="K108" s="57"/>
      <c r="L108" s="57"/>
      <c r="M108" s="57"/>
      <c r="N108" s="57"/>
      <c r="O108" s="57"/>
    </row>
    <row r="109" spans="1:15" ht="16.5" x14ac:dyDescent="0.3">
      <c r="A109" s="3" t="s">
        <v>103</v>
      </c>
      <c r="B109" s="3"/>
      <c r="C109" s="3"/>
      <c r="D109" s="3"/>
      <c r="E109" s="3"/>
      <c r="F109" s="3"/>
      <c r="G109" s="3"/>
      <c r="H109" s="57"/>
      <c r="I109" s="57"/>
      <c r="J109" s="57"/>
      <c r="K109" s="57"/>
      <c r="L109" s="57"/>
      <c r="M109" s="57"/>
      <c r="N109" s="57"/>
      <c r="O109" s="57"/>
    </row>
    <row r="110" spans="1:15" ht="16.5" x14ac:dyDescent="0.3">
      <c r="A110" s="67" t="s">
        <v>104</v>
      </c>
      <c r="B110" s="67"/>
      <c r="C110" s="67"/>
      <c r="D110" s="54"/>
      <c r="E110" s="54"/>
      <c r="F110" s="54"/>
      <c r="G110" s="54"/>
      <c r="H110" s="57"/>
      <c r="I110" s="57"/>
      <c r="J110" s="57"/>
      <c r="K110" s="57"/>
      <c r="L110" s="57"/>
      <c r="M110" s="57"/>
      <c r="N110" s="57"/>
      <c r="O110" s="57"/>
    </row>
    <row r="111" spans="1:15" ht="16.5" x14ac:dyDescent="0.3">
      <c r="A111" s="67" t="s">
        <v>105</v>
      </c>
      <c r="B111" s="67"/>
      <c r="C111" s="67"/>
      <c r="D111" s="54"/>
      <c r="E111" s="54"/>
      <c r="F111" s="54"/>
      <c r="G111" s="54"/>
      <c r="H111" s="46"/>
      <c r="I111" s="46"/>
      <c r="J111" s="46"/>
      <c r="K111" s="46"/>
      <c r="L111" s="46"/>
    </row>
    <row r="112" spans="1:15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</sheetData>
  <mergeCells count="5">
    <mergeCell ref="A4:O4"/>
    <mergeCell ref="A5:O5"/>
    <mergeCell ref="A6:O6"/>
    <mergeCell ref="B8:C8"/>
    <mergeCell ref="D8:F8"/>
  </mergeCells>
  <pageMargins left="0.5" right="0.5" top="0.67" bottom="0" header="0.38" footer="0.15748031496063"/>
  <pageSetup paperSize="5" scale="8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8177-E6E6-49EF-BCC8-D2C429A4D4F5}">
  <dimension ref="A1:C110"/>
  <sheetViews>
    <sheetView topLeftCell="A43" workbookViewId="0">
      <selection activeCell="G12" sqref="G12"/>
    </sheetView>
  </sheetViews>
  <sheetFormatPr baseColWidth="10" defaultColWidth="9.140625" defaultRowHeight="15" x14ac:dyDescent="0.25"/>
  <cols>
    <col min="1" max="1" width="57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99" t="s">
        <v>106</v>
      </c>
      <c r="B1" s="99"/>
      <c r="C1" s="99"/>
    </row>
    <row r="2" spans="1:3" ht="18" x14ac:dyDescent="0.25">
      <c r="A2" s="99" t="s">
        <v>117</v>
      </c>
      <c r="B2" s="99"/>
      <c r="C2" s="99"/>
    </row>
    <row r="3" spans="1:3" ht="15.75" x14ac:dyDescent="0.25">
      <c r="A3" s="100" t="s">
        <v>107</v>
      </c>
      <c r="B3" s="100"/>
      <c r="C3" s="100"/>
    </row>
    <row r="4" spans="1:3" x14ac:dyDescent="0.25">
      <c r="A4" s="101" t="s">
        <v>1</v>
      </c>
      <c r="B4" s="101"/>
      <c r="C4" s="101"/>
    </row>
    <row r="5" spans="1:3" ht="19.5" customHeight="1" x14ac:dyDescent="0.25">
      <c r="A5" s="4"/>
      <c r="B5" s="4"/>
      <c r="C5" s="4"/>
    </row>
    <row r="7" spans="1:3" ht="29.25" customHeight="1" x14ac:dyDescent="0.25">
      <c r="A7" s="69" t="s">
        <v>4</v>
      </c>
      <c r="B7" s="8" t="s">
        <v>108</v>
      </c>
      <c r="C7" s="8" t="s">
        <v>109</v>
      </c>
    </row>
    <row r="8" spans="1:3" x14ac:dyDescent="0.25">
      <c r="A8" s="70" t="s">
        <v>20</v>
      </c>
      <c r="B8" s="71"/>
      <c r="C8" s="71"/>
    </row>
    <row r="9" spans="1:3" x14ac:dyDescent="0.25">
      <c r="A9" s="72" t="s">
        <v>21</v>
      </c>
      <c r="B9" s="73">
        <f>+B10+B11+B12+B13+B14</f>
        <v>890197438.21999991</v>
      </c>
      <c r="C9" s="74"/>
    </row>
    <row r="10" spans="1:3" x14ac:dyDescent="0.25">
      <c r="A10" s="75" t="s">
        <v>22</v>
      </c>
      <c r="B10" s="76">
        <v>691126989.66999996</v>
      </c>
      <c r="C10" s="76"/>
    </row>
    <row r="11" spans="1:3" x14ac:dyDescent="0.25">
      <c r="A11" s="75" t="s">
        <v>23</v>
      </c>
      <c r="B11" s="76">
        <v>106329147</v>
      </c>
    </row>
    <row r="12" spans="1:3" x14ac:dyDescent="0.25">
      <c r="A12" s="75" t="s">
        <v>24</v>
      </c>
      <c r="B12" s="76"/>
    </row>
    <row r="13" spans="1:3" x14ac:dyDescent="0.25">
      <c r="A13" s="75" t="s">
        <v>25</v>
      </c>
      <c r="B13" s="76"/>
    </row>
    <row r="14" spans="1:3" x14ac:dyDescent="0.25">
      <c r="A14" s="75" t="s">
        <v>26</v>
      </c>
      <c r="B14" s="76">
        <v>92741301.549999997</v>
      </c>
    </row>
    <row r="15" spans="1:3" x14ac:dyDescent="0.25">
      <c r="A15" s="72" t="s">
        <v>27</v>
      </c>
      <c r="B15" s="77">
        <f>B16+B17+B18+B19+B20+B21+B22+B23+B24</f>
        <v>446489116.94999999</v>
      </c>
    </row>
    <row r="16" spans="1:3" x14ac:dyDescent="0.25">
      <c r="A16" s="75" t="s">
        <v>28</v>
      </c>
      <c r="B16" s="76">
        <v>29099002</v>
      </c>
    </row>
    <row r="17" spans="1:2" x14ac:dyDescent="0.25">
      <c r="A17" s="75" t="s">
        <v>29</v>
      </c>
      <c r="B17" s="76">
        <v>13941850</v>
      </c>
    </row>
    <row r="18" spans="1:2" x14ac:dyDescent="0.25">
      <c r="A18" s="75" t="s">
        <v>30</v>
      </c>
      <c r="B18" s="76">
        <v>8938200</v>
      </c>
    </row>
    <row r="19" spans="1:2" ht="18" customHeight="1" x14ac:dyDescent="0.25">
      <c r="A19" s="75" t="s">
        <v>31</v>
      </c>
      <c r="B19" s="76">
        <v>5535044</v>
      </c>
    </row>
    <row r="20" spans="1:2" x14ac:dyDescent="0.25">
      <c r="A20" s="75" t="s">
        <v>32</v>
      </c>
      <c r="B20" s="76">
        <v>60018602</v>
      </c>
    </row>
    <row r="21" spans="1:2" x14ac:dyDescent="0.25">
      <c r="A21" s="75" t="s">
        <v>33</v>
      </c>
      <c r="B21" s="76">
        <v>31171303</v>
      </c>
    </row>
    <row r="22" spans="1:2" ht="30" x14ac:dyDescent="0.25">
      <c r="A22" s="75" t="s">
        <v>34</v>
      </c>
      <c r="B22" s="76">
        <v>8086058</v>
      </c>
    </row>
    <row r="23" spans="1:2" ht="30" x14ac:dyDescent="0.25">
      <c r="A23" s="75" t="s">
        <v>35</v>
      </c>
      <c r="B23" s="76">
        <v>276430304.94999999</v>
      </c>
    </row>
    <row r="24" spans="1:2" x14ac:dyDescent="0.25">
      <c r="A24" s="75" t="s">
        <v>36</v>
      </c>
      <c r="B24" s="76">
        <v>13268753</v>
      </c>
    </row>
    <row r="25" spans="1:2" x14ac:dyDescent="0.25">
      <c r="A25" s="72" t="s">
        <v>37</v>
      </c>
      <c r="B25" s="77">
        <f>+B26+B27+B28+B29+B30+B31+B32+B33+B34</f>
        <v>122710755.83</v>
      </c>
    </row>
    <row r="26" spans="1:2" x14ac:dyDescent="0.25">
      <c r="A26" s="75" t="s">
        <v>38</v>
      </c>
      <c r="B26" s="76">
        <v>4250000</v>
      </c>
    </row>
    <row r="27" spans="1:2" x14ac:dyDescent="0.25">
      <c r="A27" s="75" t="s">
        <v>39</v>
      </c>
      <c r="B27" s="76">
        <v>4412000</v>
      </c>
    </row>
    <row r="28" spans="1:2" x14ac:dyDescent="0.25">
      <c r="A28" s="75" t="s">
        <v>40</v>
      </c>
      <c r="B28" s="76">
        <v>57640208.829999998</v>
      </c>
    </row>
    <row r="29" spans="1:2" x14ac:dyDescent="0.25">
      <c r="A29" s="75" t="s">
        <v>41</v>
      </c>
      <c r="B29" s="76">
        <v>200000</v>
      </c>
    </row>
    <row r="30" spans="1:2" x14ac:dyDescent="0.25">
      <c r="A30" s="75" t="s">
        <v>42</v>
      </c>
      <c r="B30" s="76">
        <v>2850000</v>
      </c>
    </row>
    <row r="31" spans="1:2" ht="30" x14ac:dyDescent="0.25">
      <c r="A31" s="75" t="s">
        <v>43</v>
      </c>
      <c r="B31" s="76">
        <v>3044927</v>
      </c>
    </row>
    <row r="32" spans="1:2" ht="30" x14ac:dyDescent="0.25">
      <c r="A32" s="75" t="s">
        <v>44</v>
      </c>
      <c r="B32" s="76">
        <v>12200000</v>
      </c>
    </row>
    <row r="33" spans="1:2" ht="30" x14ac:dyDescent="0.25">
      <c r="A33" s="75" t="s">
        <v>45</v>
      </c>
      <c r="B33" s="76"/>
    </row>
    <row r="34" spans="1:2" x14ac:dyDescent="0.25">
      <c r="A34" s="75" t="s">
        <v>46</v>
      </c>
      <c r="B34" s="76">
        <v>38113620</v>
      </c>
    </row>
    <row r="35" spans="1:2" x14ac:dyDescent="0.25">
      <c r="A35" s="72" t="s">
        <v>47</v>
      </c>
      <c r="B35" s="77">
        <f>B36+B37+B38+B39+B40+B41+B42</f>
        <v>12755527735</v>
      </c>
    </row>
    <row r="36" spans="1:2" x14ac:dyDescent="0.25">
      <c r="A36" s="75" t="s">
        <v>48</v>
      </c>
      <c r="B36" s="76">
        <v>2553933920</v>
      </c>
    </row>
    <row r="37" spans="1:2" ht="30" x14ac:dyDescent="0.25">
      <c r="A37" s="75" t="s">
        <v>49</v>
      </c>
      <c r="B37" s="76">
        <v>9589966537</v>
      </c>
    </row>
    <row r="38" spans="1:2" ht="30" x14ac:dyDescent="0.25">
      <c r="A38" s="75" t="s">
        <v>50</v>
      </c>
      <c r="B38" s="76"/>
    </row>
    <row r="39" spans="1:2" ht="30" x14ac:dyDescent="0.25">
      <c r="A39" s="75" t="s">
        <v>51</v>
      </c>
      <c r="B39" s="76"/>
    </row>
    <row r="40" spans="1:2" ht="30" x14ac:dyDescent="0.25">
      <c r="A40" s="75" t="s">
        <v>52</v>
      </c>
      <c r="B40" s="76"/>
    </row>
    <row r="41" spans="1:2" x14ac:dyDescent="0.25">
      <c r="A41" s="75" t="s">
        <v>53</v>
      </c>
      <c r="B41" s="76">
        <v>900000</v>
      </c>
    </row>
    <row r="42" spans="1:2" ht="30" x14ac:dyDescent="0.25">
      <c r="A42" s="75" t="s">
        <v>54</v>
      </c>
      <c r="B42" s="76">
        <v>610727278</v>
      </c>
    </row>
    <row r="43" spans="1:2" x14ac:dyDescent="0.25">
      <c r="A43" s="72" t="s">
        <v>55</v>
      </c>
      <c r="B43" s="77">
        <f t="shared" ref="B43" si="0">+B44+B45+B46+B47+B48+B49+B50</f>
        <v>0</v>
      </c>
    </row>
    <row r="44" spans="1:2" x14ac:dyDescent="0.25">
      <c r="A44" s="75" t="s">
        <v>56</v>
      </c>
      <c r="B44" s="76"/>
    </row>
    <row r="45" spans="1:2" ht="30" x14ac:dyDescent="0.25">
      <c r="A45" s="75" t="s">
        <v>57</v>
      </c>
      <c r="B45" s="76"/>
    </row>
    <row r="46" spans="1:2" ht="30" x14ac:dyDescent="0.25">
      <c r="A46" s="75" t="s">
        <v>58</v>
      </c>
      <c r="B46" s="76"/>
    </row>
    <row r="47" spans="1:2" ht="30" x14ac:dyDescent="0.25">
      <c r="A47" s="75" t="s">
        <v>59</v>
      </c>
      <c r="B47" s="76"/>
    </row>
    <row r="48" spans="1:2" ht="30" x14ac:dyDescent="0.25">
      <c r="A48" s="75" t="s">
        <v>60</v>
      </c>
      <c r="B48" s="76"/>
    </row>
    <row r="49" spans="1:2" x14ac:dyDescent="0.25">
      <c r="A49" s="75" t="s">
        <v>61</v>
      </c>
      <c r="B49" s="76"/>
    </row>
    <row r="50" spans="1:2" ht="30" x14ac:dyDescent="0.25">
      <c r="A50" s="75" t="s">
        <v>62</v>
      </c>
      <c r="B50" s="76"/>
    </row>
    <row r="51" spans="1:2" x14ac:dyDescent="0.25">
      <c r="A51" s="78" t="s">
        <v>63</v>
      </c>
      <c r="B51" s="77">
        <f>B52+B53+B54+B55+B56+B57+B58+B59+B60</f>
        <v>56965231</v>
      </c>
    </row>
    <row r="52" spans="1:2" x14ac:dyDescent="0.25">
      <c r="A52" s="79" t="s">
        <v>64</v>
      </c>
      <c r="B52" s="76">
        <v>46066675</v>
      </c>
    </row>
    <row r="53" spans="1:2" x14ac:dyDescent="0.25">
      <c r="A53" s="75" t="s">
        <v>65</v>
      </c>
      <c r="B53" s="76">
        <v>1219556</v>
      </c>
    </row>
    <row r="54" spans="1:2" ht="30" x14ac:dyDescent="0.25">
      <c r="A54" s="75" t="s">
        <v>66</v>
      </c>
      <c r="B54" s="76"/>
    </row>
    <row r="55" spans="1:2" ht="30" x14ac:dyDescent="0.25">
      <c r="A55" s="75" t="s">
        <v>67</v>
      </c>
      <c r="B55" s="76">
        <v>2000000</v>
      </c>
    </row>
    <row r="56" spans="1:2" x14ac:dyDescent="0.25">
      <c r="A56" s="75" t="s">
        <v>68</v>
      </c>
      <c r="B56" s="76">
        <v>7000000</v>
      </c>
    </row>
    <row r="57" spans="1:2" x14ac:dyDescent="0.25">
      <c r="A57" s="75" t="s">
        <v>69</v>
      </c>
      <c r="B57" s="76"/>
    </row>
    <row r="58" spans="1:2" x14ac:dyDescent="0.25">
      <c r="A58" s="75" t="s">
        <v>70</v>
      </c>
      <c r="B58" s="76"/>
    </row>
    <row r="59" spans="1:2" x14ac:dyDescent="0.25">
      <c r="A59" s="75" t="s">
        <v>71</v>
      </c>
      <c r="B59" s="76">
        <v>679000</v>
      </c>
    </row>
    <row r="60" spans="1:2" ht="30" x14ac:dyDescent="0.25">
      <c r="A60" s="75" t="s">
        <v>72</v>
      </c>
      <c r="B60" s="76"/>
    </row>
    <row r="61" spans="1:2" x14ac:dyDescent="0.25">
      <c r="A61" s="72" t="s">
        <v>73</v>
      </c>
      <c r="B61" s="77">
        <f>B62+B63+B64+B65</f>
        <v>10250000</v>
      </c>
    </row>
    <row r="62" spans="1:2" x14ac:dyDescent="0.25">
      <c r="A62" s="75" t="s">
        <v>74</v>
      </c>
      <c r="B62" s="76">
        <v>10250000</v>
      </c>
    </row>
    <row r="63" spans="1:2" x14ac:dyDescent="0.25">
      <c r="A63" s="75" t="s">
        <v>75</v>
      </c>
      <c r="B63" s="76"/>
    </row>
    <row r="64" spans="1:2" x14ac:dyDescent="0.25">
      <c r="A64" s="75" t="s">
        <v>76</v>
      </c>
      <c r="B64" s="76"/>
    </row>
    <row r="65" spans="1:3" ht="30" x14ac:dyDescent="0.25">
      <c r="A65" s="75" t="s">
        <v>77</v>
      </c>
      <c r="B65" s="76"/>
    </row>
    <row r="66" spans="1:3" ht="30" x14ac:dyDescent="0.25">
      <c r="A66" s="72" t="s">
        <v>78</v>
      </c>
      <c r="B66" s="77">
        <f>+B67+B68+B69+B70+B71+B72</f>
        <v>0</v>
      </c>
    </row>
    <row r="67" spans="1:3" x14ac:dyDescent="0.25">
      <c r="A67" s="75" t="s">
        <v>79</v>
      </c>
      <c r="B67" s="76">
        <v>0</v>
      </c>
    </row>
    <row r="68" spans="1:3" ht="30" x14ac:dyDescent="0.25">
      <c r="A68" s="75" t="s">
        <v>80</v>
      </c>
      <c r="B68" s="76">
        <v>0</v>
      </c>
    </row>
    <row r="69" spans="1:3" x14ac:dyDescent="0.25">
      <c r="A69" s="72" t="s">
        <v>81</v>
      </c>
      <c r="B69" s="77">
        <v>0</v>
      </c>
    </row>
    <row r="70" spans="1:3" x14ac:dyDescent="0.25">
      <c r="A70" s="75" t="s">
        <v>82</v>
      </c>
      <c r="B70" s="76">
        <v>0</v>
      </c>
    </row>
    <row r="71" spans="1:3" x14ac:dyDescent="0.25">
      <c r="A71" s="75" t="s">
        <v>83</v>
      </c>
      <c r="B71" s="76">
        <v>0</v>
      </c>
    </row>
    <row r="72" spans="1:3" ht="30" x14ac:dyDescent="0.25">
      <c r="A72" s="75" t="s">
        <v>84</v>
      </c>
      <c r="B72" s="76">
        <v>0</v>
      </c>
    </row>
    <row r="73" spans="1:3" x14ac:dyDescent="0.25">
      <c r="A73" s="80" t="s">
        <v>85</v>
      </c>
      <c r="B73" s="81">
        <f>B69+B66+B61+B51+B35+B25+B15+B9</f>
        <v>14282140277</v>
      </c>
      <c r="C73" s="81"/>
    </row>
    <row r="74" spans="1:3" x14ac:dyDescent="0.25">
      <c r="A74" s="82"/>
      <c r="B74" s="76"/>
    </row>
    <row r="75" spans="1:3" x14ac:dyDescent="0.25">
      <c r="A75" s="70" t="s">
        <v>86</v>
      </c>
      <c r="B75" s="83">
        <f>+B76+B79+B82</f>
        <v>0</v>
      </c>
      <c r="C75" s="83"/>
    </row>
    <row r="76" spans="1:3" x14ac:dyDescent="0.25">
      <c r="A76" s="78" t="s">
        <v>87</v>
      </c>
      <c r="B76" s="77">
        <f>+B77+B78</f>
        <v>0</v>
      </c>
    </row>
    <row r="77" spans="1:3" x14ac:dyDescent="0.25">
      <c r="A77" s="82" t="s">
        <v>88</v>
      </c>
      <c r="B77" s="76">
        <v>0</v>
      </c>
    </row>
    <row r="78" spans="1:3" ht="30" x14ac:dyDescent="0.25">
      <c r="A78" s="82" t="s">
        <v>89</v>
      </c>
      <c r="B78" s="76">
        <v>0</v>
      </c>
    </row>
    <row r="79" spans="1:3" x14ac:dyDescent="0.25">
      <c r="A79" s="78" t="s">
        <v>90</v>
      </c>
      <c r="B79" s="77">
        <f>B80+B81</f>
        <v>0</v>
      </c>
    </row>
    <row r="80" spans="1:3" x14ac:dyDescent="0.25">
      <c r="A80" s="79" t="s">
        <v>91</v>
      </c>
      <c r="B80" s="76"/>
    </row>
    <row r="81" spans="1:3" x14ac:dyDescent="0.25">
      <c r="A81" s="79" t="s">
        <v>92</v>
      </c>
      <c r="B81" s="76">
        <v>0</v>
      </c>
    </row>
    <row r="82" spans="1:3" x14ac:dyDescent="0.25">
      <c r="A82" s="78" t="s">
        <v>93</v>
      </c>
      <c r="B82" s="77">
        <f>+B83</f>
        <v>0</v>
      </c>
    </row>
    <row r="83" spans="1:3" x14ac:dyDescent="0.25">
      <c r="A83" s="79" t="s">
        <v>94</v>
      </c>
      <c r="B83" s="76">
        <v>0</v>
      </c>
    </row>
    <row r="84" spans="1:3" x14ac:dyDescent="0.25">
      <c r="A84" s="80" t="s">
        <v>110</v>
      </c>
      <c r="B84" s="81">
        <f>+B75</f>
        <v>0</v>
      </c>
      <c r="C84" s="81"/>
    </row>
    <row r="86" spans="1:3" ht="15.75" x14ac:dyDescent="0.25">
      <c r="A86" s="84" t="s">
        <v>95</v>
      </c>
      <c r="B86" s="85">
        <f>B84+B73</f>
        <v>14282140277</v>
      </c>
      <c r="C86" s="85"/>
    </row>
    <row r="87" spans="1:3" x14ac:dyDescent="0.25">
      <c r="A87" t="s">
        <v>111</v>
      </c>
    </row>
    <row r="88" spans="1:3" ht="30" x14ac:dyDescent="0.25">
      <c r="A88" s="86" t="s">
        <v>112</v>
      </c>
    </row>
    <row r="89" spans="1:3" x14ac:dyDescent="0.25">
      <c r="C89" s="10"/>
    </row>
    <row r="90" spans="1:3" ht="30" x14ac:dyDescent="0.25">
      <c r="A90" s="87" t="s">
        <v>113</v>
      </c>
    </row>
    <row r="91" spans="1:3" x14ac:dyDescent="0.25">
      <c r="B91" s="88"/>
    </row>
    <row r="92" spans="1:3" ht="45" x14ac:dyDescent="0.25">
      <c r="A92" s="89" t="s">
        <v>114</v>
      </c>
      <c r="B92" s="88"/>
    </row>
    <row r="93" spans="1:3" x14ac:dyDescent="0.25">
      <c r="B93" s="88"/>
    </row>
    <row r="94" spans="1:3" x14ac:dyDescent="0.25">
      <c r="B94" s="88"/>
    </row>
    <row r="97" spans="1:1" x14ac:dyDescent="0.25">
      <c r="A97" s="90" t="s">
        <v>97</v>
      </c>
    </row>
    <row r="98" spans="1:1" x14ac:dyDescent="0.25">
      <c r="A98" s="91" t="s">
        <v>98</v>
      </c>
    </row>
    <row r="99" spans="1:1" x14ac:dyDescent="0.25">
      <c r="A99" s="91" t="s">
        <v>99</v>
      </c>
    </row>
    <row r="100" spans="1:1" x14ac:dyDescent="0.25">
      <c r="A100" s="90"/>
    </row>
    <row r="101" spans="1:1" x14ac:dyDescent="0.25">
      <c r="A101" s="90"/>
    </row>
    <row r="102" spans="1:1" x14ac:dyDescent="0.25">
      <c r="A102" s="90" t="s">
        <v>100</v>
      </c>
    </row>
    <row r="103" spans="1:1" x14ac:dyDescent="0.25">
      <c r="A103" s="91" t="s">
        <v>101</v>
      </c>
    </row>
    <row r="104" spans="1:1" x14ac:dyDescent="0.25">
      <c r="A104" s="91" t="s">
        <v>102</v>
      </c>
    </row>
    <row r="105" spans="1:1" x14ac:dyDescent="0.25">
      <c r="A105" s="91"/>
    </row>
    <row r="106" spans="1:1" x14ac:dyDescent="0.25">
      <c r="A106" s="46"/>
    </row>
    <row r="107" spans="1:1" x14ac:dyDescent="0.25">
      <c r="A107" s="46" t="s">
        <v>103</v>
      </c>
    </row>
    <row r="108" spans="1:1" x14ac:dyDescent="0.25">
      <c r="A108" s="92" t="s">
        <v>115</v>
      </c>
    </row>
    <row r="109" spans="1:1" x14ac:dyDescent="0.25">
      <c r="A109" s="92" t="s">
        <v>116</v>
      </c>
    </row>
    <row r="110" spans="1:1" x14ac:dyDescent="0.25">
      <c r="A110" s="46"/>
    </row>
  </sheetData>
  <mergeCells count="4">
    <mergeCell ref="A1:C1"/>
    <mergeCell ref="A2:C2"/>
    <mergeCell ref="A3:C3"/>
    <mergeCell ref="A4:C4"/>
  </mergeCells>
  <pageMargins left="1" right="0.92" top="0.2" bottom="0.28000000000000003" header="0.17" footer="0.17"/>
  <pageSetup paperSize="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ENERO-DICIEMBRE-2023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Celeida Veriguete</dc:creator>
  <cp:lastModifiedBy>Celeida Veriguete</cp:lastModifiedBy>
  <cp:lastPrinted>2023-03-09T14:36:21Z</cp:lastPrinted>
  <dcterms:created xsi:type="dcterms:W3CDTF">2023-02-09T13:28:09Z</dcterms:created>
  <dcterms:modified xsi:type="dcterms:W3CDTF">2023-03-09T14:36:26Z</dcterms:modified>
</cp:coreProperties>
</file>