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pinalh\OneDrive - MESCYT\Escritorio\Informe POA para reportar antes 15-04-2023\"/>
    </mc:Choice>
  </mc:AlternateContent>
  <xr:revisionPtr revIDLastSave="0" documentId="13_ncr:1_{8E3DB76E-762E-453D-BCD6-BF5D22C5B6C1}" xr6:coauthVersionLast="47" xr6:coauthVersionMax="47" xr10:uidLastSave="{00000000-0000-0000-0000-000000000000}"/>
  <bookViews>
    <workbookView xWindow="-120" yWindow="-120" windowWidth="29040" windowHeight="15840" xr2:uid="{ED774C84-0B33-4284-BA8F-68386E44720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H103" i="1"/>
  <c r="H100" i="1"/>
  <c r="G102" i="1"/>
  <c r="G101" i="1"/>
  <c r="G100" i="1"/>
  <c r="G99" i="1"/>
  <c r="E34" i="1"/>
  <c r="G47" i="1"/>
  <c r="G37" i="1"/>
  <c r="G93" i="1"/>
  <c r="H93" i="1"/>
  <c r="G75" i="1"/>
  <c r="G71" i="1"/>
  <c r="G70" i="1"/>
  <c r="F125" i="1"/>
  <c r="H123" i="1"/>
  <c r="G123" i="1"/>
  <c r="H122" i="1"/>
  <c r="G122" i="1"/>
  <c r="H124" i="1"/>
  <c r="G124" i="1"/>
  <c r="E125" i="1"/>
  <c r="G118" i="1"/>
  <c r="G117" i="1"/>
  <c r="F118" i="1"/>
  <c r="G116" i="1"/>
  <c r="G115" i="1"/>
  <c r="G114" i="1"/>
  <c r="G109" i="1"/>
  <c r="H108" i="1"/>
  <c r="H110" i="1"/>
  <c r="G110" i="1"/>
  <c r="H106" i="1"/>
  <c r="G107" i="1"/>
  <c r="E111" i="1"/>
  <c r="E103" i="1"/>
  <c r="F96" i="1"/>
  <c r="E96" i="1"/>
  <c r="G91" i="1"/>
  <c r="G90" i="1"/>
  <c r="G89" i="1"/>
  <c r="G45" i="1"/>
  <c r="H45" i="1"/>
  <c r="H125" i="1" l="1"/>
  <c r="G125" i="1"/>
  <c r="G96" i="1"/>
  <c r="F86" i="1" l="1"/>
  <c r="E86" i="1"/>
  <c r="G85" i="1"/>
  <c r="G84" i="1"/>
  <c r="G83" i="1"/>
  <c r="G81" i="1"/>
  <c r="G80" i="1"/>
  <c r="G79" i="1"/>
  <c r="G78" i="1"/>
  <c r="G77" i="1"/>
  <c r="G76" i="1"/>
  <c r="G69" i="1"/>
  <c r="G72" i="1" s="1"/>
  <c r="G64" i="1"/>
  <c r="G66" i="1" s="1"/>
  <c r="G44" i="1"/>
  <c r="H44" i="1"/>
  <c r="F47" i="1"/>
  <c r="E47" i="1"/>
  <c r="G46" i="1"/>
  <c r="G43" i="1"/>
  <c r="G42" i="1"/>
  <c r="G41" i="1"/>
  <c r="G40" i="1"/>
  <c r="G39" i="1"/>
  <c r="F34" i="1"/>
  <c r="G32" i="1"/>
  <c r="H32" i="1"/>
  <c r="G31" i="1"/>
  <c r="G30" i="1"/>
  <c r="G29" i="1"/>
  <c r="G28" i="1"/>
  <c r="G27" i="1"/>
  <c r="G26" i="1"/>
  <c r="G25" i="1"/>
  <c r="G21" i="1"/>
  <c r="G24" i="1"/>
  <c r="G23" i="1"/>
  <c r="H22" i="1"/>
  <c r="G22" i="1"/>
  <c r="F18" i="1"/>
  <c r="E18" i="1"/>
  <c r="G17" i="1"/>
  <c r="G18" i="1" s="1"/>
  <c r="H11" i="1"/>
  <c r="E118" i="1"/>
  <c r="H117" i="1"/>
  <c r="H116" i="1"/>
  <c r="H115" i="1"/>
  <c r="H114" i="1"/>
  <c r="F111" i="1"/>
  <c r="G106" i="1"/>
  <c r="G111" i="1" s="1"/>
  <c r="G103" i="1"/>
  <c r="F103" i="1"/>
  <c r="H102" i="1"/>
  <c r="H101" i="1"/>
  <c r="H99" i="1"/>
  <c r="H95" i="1"/>
  <c r="H94" i="1"/>
  <c r="H92" i="1"/>
  <c r="H91" i="1"/>
  <c r="H90" i="1"/>
  <c r="H89" i="1"/>
  <c r="H85" i="1"/>
  <c r="H84" i="1"/>
  <c r="H83" i="1"/>
  <c r="H82" i="1"/>
  <c r="H81" i="1"/>
  <c r="H80" i="1"/>
  <c r="H79" i="1"/>
  <c r="H78" i="1"/>
  <c r="H77" i="1"/>
  <c r="H76" i="1"/>
  <c r="H75" i="1"/>
  <c r="F72" i="1"/>
  <c r="E72" i="1"/>
  <c r="H71" i="1"/>
  <c r="H70" i="1"/>
  <c r="H69" i="1"/>
  <c r="F66" i="1"/>
  <c r="E66" i="1"/>
  <c r="H65" i="1"/>
  <c r="H64" i="1"/>
  <c r="H63" i="1"/>
  <c r="G60" i="1"/>
  <c r="F60" i="1"/>
  <c r="E60" i="1"/>
  <c r="F53" i="1"/>
  <c r="E53" i="1"/>
  <c r="H52" i="1"/>
  <c r="G52" i="1"/>
  <c r="G53" i="1" s="1"/>
  <c r="H46" i="1"/>
  <c r="H43" i="1"/>
  <c r="H42" i="1"/>
  <c r="H41" i="1"/>
  <c r="H40" i="1"/>
  <c r="H39" i="1"/>
  <c r="H38" i="1"/>
  <c r="H37" i="1"/>
  <c r="H33" i="1"/>
  <c r="H31" i="1"/>
  <c r="H30" i="1"/>
  <c r="H29" i="1"/>
  <c r="H28" i="1"/>
  <c r="H27" i="1"/>
  <c r="H26" i="1"/>
  <c r="H25" i="1"/>
  <c r="H24" i="1"/>
  <c r="H23" i="1"/>
  <c r="H21" i="1"/>
  <c r="H17" i="1"/>
  <c r="H15" i="1"/>
  <c r="H14" i="1"/>
  <c r="H13" i="1"/>
  <c r="G86" i="1" l="1"/>
  <c r="G34" i="1"/>
  <c r="H111" i="1"/>
  <c r="H18" i="1"/>
  <c r="H96" i="1"/>
  <c r="H34" i="1"/>
  <c r="H53" i="1"/>
  <c r="H86" i="1"/>
  <c r="H60" i="1"/>
  <c r="H72" i="1"/>
  <c r="H47" i="1"/>
  <c r="H66" i="1"/>
  <c r="H118" i="1"/>
</calcChain>
</file>

<file path=xl/sharedStrings.xml><?xml version="1.0" encoding="utf-8"?>
<sst xmlns="http://schemas.openxmlformats.org/spreadsheetml/2006/main" count="100" uniqueCount="89">
  <si>
    <t xml:space="preserve">                                                  DIRECCIÓN DE PLANIFICACIÓN Y DESARROLLO</t>
  </si>
  <si>
    <t xml:space="preserve">                                           DEPARTAMENTO DE FORMULACIÓN, MONITOREO Y EVALUACIÓN DE PLANES, PROGRAMAS Y PROYECTOS</t>
  </si>
  <si>
    <t>Áreas / Departamentos</t>
  </si>
  <si>
    <t>Presupuestado</t>
  </si>
  <si>
    <t>Aprobado</t>
  </si>
  <si>
    <t>Disponible</t>
  </si>
  <si>
    <t>Ejecucion</t>
  </si>
  <si>
    <t>Despacho del Ministerio</t>
  </si>
  <si>
    <t>Despacho del Ministro</t>
  </si>
  <si>
    <t>Dirección de Gabinete</t>
  </si>
  <si>
    <t>Oficina de Libre Acceso a la Información</t>
  </si>
  <si>
    <t>Oficina Regional Norte</t>
  </si>
  <si>
    <t>Departamento Jurídico</t>
  </si>
  <si>
    <t>Viceministerio de Ciencia y Tecnología</t>
  </si>
  <si>
    <t>Viceministerio de en Ciencia y Tecnología</t>
  </si>
  <si>
    <t>Dirección de Investigación en Ciencia y Tecnología</t>
  </si>
  <si>
    <t>Departamento de Evaluación, Selección y Seguimiento de Proyectos de C y T</t>
  </si>
  <si>
    <t>Viceministerio de Educación Superior</t>
  </si>
  <si>
    <t>Dirección de Control Académico</t>
  </si>
  <si>
    <t>Departamento de Servicios al Usuario</t>
  </si>
  <si>
    <t>Departamento de Grado</t>
  </si>
  <si>
    <t>Departamento de Postgrado</t>
  </si>
  <si>
    <t>Dirección de Lenguas Extranjeras</t>
  </si>
  <si>
    <t>Departamento de Coordinación Académica</t>
  </si>
  <si>
    <t>Departamento de Coordinación Administrativa</t>
  </si>
  <si>
    <t>Viceministerio de Relaciones Internacionales</t>
  </si>
  <si>
    <t>Departamento de Acuerdos y Convenios Internacionales</t>
  </si>
  <si>
    <t>Departamento de Movilidad de Profesores y Estudiantes</t>
  </si>
  <si>
    <t>Viceministerio de Evaluación y Acreditación de las IES</t>
  </si>
  <si>
    <t>Departamento de Evaluación Quinquenal</t>
  </si>
  <si>
    <t>Departamento para la Acreditación</t>
  </si>
  <si>
    <t>Viceministerio de Extensión</t>
  </si>
  <si>
    <t>Departamento de Cultura</t>
  </si>
  <si>
    <t>Departamento de Desarrollo y Difusión de Valores</t>
  </si>
  <si>
    <t>Viceministerio Administrativo Financiero</t>
  </si>
  <si>
    <t>Dirección Administrativa</t>
  </si>
  <si>
    <t>Departamento de Mantenimiento</t>
  </si>
  <si>
    <t>División de Mayordomía</t>
  </si>
  <si>
    <t>División de Suministro</t>
  </si>
  <si>
    <t>División de Transportación</t>
  </si>
  <si>
    <t>Departamento de Compras y Contrataciones</t>
  </si>
  <si>
    <t>Dirección Financiera</t>
  </si>
  <si>
    <t>Departamento de Contabilidad</t>
  </si>
  <si>
    <t>Departamento de Presupuesto</t>
  </si>
  <si>
    <t>Departamento de Tesorería</t>
  </si>
  <si>
    <t>Dirección de Planificación y Desarrollo</t>
  </si>
  <si>
    <t>Departamento de Calidad en la Gestión</t>
  </si>
  <si>
    <t>Departamento de Cooperación Internacional</t>
  </si>
  <si>
    <t>Departamento de Desarrollo Institucional</t>
  </si>
  <si>
    <t>Departamento de Estadísticas</t>
  </si>
  <si>
    <t>Departamento de Formulación, Monitoreo y Evaluación de PPP</t>
  </si>
  <si>
    <t>Dirección de Comunicaciones</t>
  </si>
  <si>
    <t>Departamento de Publicaciones</t>
  </si>
  <si>
    <t>Departamento de Relaciones Públicas</t>
  </si>
  <si>
    <t>Dirección de Recursos Humanos</t>
  </si>
  <si>
    <t>Departamento de Reclutamiento, Selección y Evaluación</t>
  </si>
  <si>
    <t>Departamento de Capacitación</t>
  </si>
  <si>
    <t>Dirección de Tecnologías de la Información y la Comunicación</t>
  </si>
  <si>
    <t xml:space="preserve">                                                             PLAN OPERATIVO ANUAL 
                                                             Informe  de Ejecución de POA  1er Trimestre
                                                               Enero-Marzo 2023</t>
  </si>
  <si>
    <t>Consejo Nacional de Educación Superior, Ciencia y Tecnología</t>
  </si>
  <si>
    <t xml:space="preserve">Total Area </t>
  </si>
  <si>
    <t>Agenda Digital</t>
  </si>
  <si>
    <t>Departamento de Indicadores de Ciencia, Tecnología e Innovación</t>
  </si>
  <si>
    <t xml:space="preserve">Departamento de Emprendimiento Social-IES </t>
  </si>
  <si>
    <t>Departamento de Difusión y Divulgación de Ciencias, Tecnología e Innovación</t>
  </si>
  <si>
    <t>Departamento de Fomento y Formación Científica</t>
  </si>
  <si>
    <t>Departamento de Gestión de la Innovación y Transferencia del Conocimiento</t>
  </si>
  <si>
    <t>Departamento de Vinculación de Gestión IES-Empresa</t>
  </si>
  <si>
    <t>Departamento de Control de Ejecución de Proyectos Científicos</t>
  </si>
  <si>
    <t>Departamento de Investigación en Ciencias Básicas y Aplicadas</t>
  </si>
  <si>
    <t>Departamento de Investigación en Ciencias Sociales y Humanísticas</t>
  </si>
  <si>
    <t>Departamento de Auditoria al Registro Académico y Admisiones de las IES</t>
  </si>
  <si>
    <t>Departamento de Pruebas Diagnósticas y Seguimiento</t>
  </si>
  <si>
    <t>Departamento Técnico Superior</t>
  </si>
  <si>
    <t>Departamento de Salud</t>
  </si>
  <si>
    <t xml:space="preserve"> </t>
  </si>
  <si>
    <t>Comision de Etica</t>
  </si>
  <si>
    <t>Direccion de Educacion a Distancia</t>
  </si>
  <si>
    <t>Unidad de Igualdad de Género</t>
  </si>
  <si>
    <t>Protocolo y Eventos</t>
  </si>
  <si>
    <t>Departamento de Organización del Trabajo y Compensaciones</t>
  </si>
  <si>
    <t>División de Relaciones Laborales y Sociales</t>
  </si>
  <si>
    <t>Departamento de Administración de Servicios TIC</t>
  </si>
  <si>
    <t>Departamento de Desarrollo e Implementación de Sistemas</t>
  </si>
  <si>
    <t>Departamento de Operaciones TIC</t>
  </si>
  <si>
    <t>Departamento de Seguimiento a Becarios y Egresados</t>
  </si>
  <si>
    <t>Direccion de Becas</t>
  </si>
  <si>
    <t>Becas Internacionales</t>
  </si>
  <si>
    <t xml:space="preserve">Becas 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</si>
</sst>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10409]#,##0.00;\(#,##0.00\)"/>
    <numFmt numFmtId="165" formatCode="[$-10409]#,##0.00\ %"/>
    <numFmt numFmtId="166" formatCode="[$-10409]0.00\ %"/>
    <numFmt numFmtId="167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Times New Roman"/>
      <family val="1"/>
    </font>
    <font>
      <b/>
      <sz val="8"/>
      <color rgb="FF666666"/>
      <name val="Arial"/>
      <family val="2"/>
    </font>
    <font>
      <b/>
      <sz val="8"/>
      <color rgb="FF333333"/>
      <name val="Times New Roman"/>
      <family val="1"/>
    </font>
    <font>
      <sz val="11"/>
      <color rgb="FFFF0000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4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right" vertical="top" wrapText="1" readingOrder="1"/>
    </xf>
    <xf numFmtId="165" fontId="4" fillId="0" borderId="0" xfId="0" applyNumberFormat="1" applyFont="1" applyAlignment="1">
      <alignment horizontal="right" vertical="top" wrapText="1" readingOrder="1"/>
    </xf>
    <xf numFmtId="0" fontId="5" fillId="0" borderId="0" xfId="0" applyFont="1"/>
    <xf numFmtId="164" fontId="6" fillId="0" borderId="0" xfId="0" applyNumberFormat="1" applyFont="1" applyAlignment="1">
      <alignment horizontal="right" vertical="top" wrapText="1" readingOrder="1"/>
    </xf>
    <xf numFmtId="165" fontId="6" fillId="0" borderId="0" xfId="0" applyNumberFormat="1" applyFont="1" applyAlignment="1">
      <alignment horizontal="right" vertical="top" wrapText="1" readingOrder="1"/>
    </xf>
    <xf numFmtId="164" fontId="6" fillId="0" borderId="5" xfId="0" applyNumberFormat="1" applyFont="1" applyBorder="1" applyAlignment="1">
      <alignment horizontal="right" vertical="top" wrapText="1" readingOrder="1"/>
    </xf>
    <xf numFmtId="164" fontId="7" fillId="0" borderId="0" xfId="0" applyNumberFormat="1" applyFont="1" applyAlignment="1">
      <alignment horizontal="right" vertical="top" wrapText="1" readingOrder="1"/>
    </xf>
    <xf numFmtId="166" fontId="7" fillId="0" borderId="0" xfId="0" applyNumberFormat="1" applyFont="1" applyAlignment="1">
      <alignment horizontal="right" vertical="top" wrapText="1" readingOrder="1"/>
    </xf>
    <xf numFmtId="0" fontId="8" fillId="0" borderId="0" xfId="0" applyFont="1"/>
    <xf numFmtId="44" fontId="1" fillId="0" borderId="0" xfId="0" applyNumberFormat="1" applyFont="1"/>
    <xf numFmtId="4" fontId="1" fillId="0" borderId="0" xfId="0" applyNumberFormat="1" applyFont="1"/>
    <xf numFmtId="39" fontId="1" fillId="0" borderId="0" xfId="0" applyNumberFormat="1" applyFont="1"/>
    <xf numFmtId="3" fontId="1" fillId="0" borderId="0" xfId="0" applyNumberFormat="1" applyFont="1"/>
    <xf numFmtId="167" fontId="1" fillId="0" borderId="0" xfId="0" applyNumberFormat="1" applyFont="1"/>
    <xf numFmtId="0" fontId="6" fillId="0" borderId="0" xfId="0" applyFont="1" applyAlignment="1">
      <alignment vertical="top" wrapText="1" readingOrder="1"/>
    </xf>
    <xf numFmtId="165" fontId="6" fillId="0" borderId="5" xfId="0" applyNumberFormat="1" applyFont="1" applyBorder="1" applyAlignment="1">
      <alignment horizontal="right" vertical="top" wrapText="1" readingOrder="1"/>
    </xf>
    <xf numFmtId="165" fontId="7" fillId="0" borderId="0" xfId="0" applyNumberFormat="1" applyFont="1" applyAlignment="1">
      <alignment horizontal="right" vertical="top" wrapText="1" readingOrder="1"/>
    </xf>
    <xf numFmtId="166" fontId="6" fillId="0" borderId="0" xfId="0" applyNumberFormat="1" applyFont="1" applyAlignment="1">
      <alignment horizontal="right" vertical="top" wrapText="1" readingOrder="1"/>
    </xf>
    <xf numFmtId="166" fontId="6" fillId="0" borderId="5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left" vertical="top" readingOrder="1"/>
    </xf>
    <xf numFmtId="0" fontId="9" fillId="0" borderId="6" xfId="0" applyFont="1" applyBorder="1" applyAlignment="1">
      <alignment horizontal="left" vertical="top" readingOrder="1"/>
    </xf>
    <xf numFmtId="0" fontId="6" fillId="0" borderId="0" xfId="0" applyFont="1" applyAlignment="1">
      <alignment vertical="top" wrapText="1" readingOrder="1"/>
    </xf>
    <xf numFmtId="0" fontId="1" fillId="0" borderId="0" xfId="0" applyFont="1"/>
    <xf numFmtId="0" fontId="6" fillId="0" borderId="0" xfId="0" applyFont="1" applyAlignment="1">
      <alignment horizontal="left" vertical="top" wrapText="1" readingOrder="1"/>
    </xf>
    <xf numFmtId="0" fontId="11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readingOrder="1"/>
    </xf>
    <xf numFmtId="0" fontId="3" fillId="2" borderId="3" xfId="0" applyFont="1" applyFill="1" applyBorder="1" applyAlignment="1">
      <alignment horizontal="left"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7" fillId="0" borderId="0" xfId="0" applyFont="1" applyAlignment="1">
      <alignment vertical="top" wrapText="1" readingOrder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2" fillId="0" borderId="0" xfId="0" applyFont="1" applyAlignment="1">
      <alignment vertical="top" wrapText="1" readingOrder="1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1981200</xdr:colOff>
      <xdr:row>0</xdr:row>
      <xdr:rowOff>0</xdr:rowOff>
    </xdr:from>
    <xdr:to>
      <xdr:col>5</xdr:col>
      <xdr:colOff>695325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8FAB63-1385-4837-872B-09C7FA8B9AE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9460"/>
        <a:stretch/>
      </xdr:blipFill>
      <xdr:spPr>
        <a:xfrm>
          <a:off x="2886075" y="0"/>
          <a:ext cx="2676525" cy="90487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98</xdr:row>
      <xdr:rowOff>9525</xdr:rowOff>
    </xdr:from>
    <xdr:to>
      <xdr:col>9</xdr:col>
      <xdr:colOff>0</xdr:colOff>
      <xdr:row>98</xdr:row>
      <xdr:rowOff>200025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D1BB17DD-F091-45EF-8ECC-C01FF4D82D0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21393150"/>
          <a:ext cx="914400" cy="19050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98</xdr:row>
      <xdr:rowOff>200025</xdr:rowOff>
    </xdr:from>
    <xdr:to>
      <xdr:col>9</xdr:col>
      <xdr:colOff>0</xdr:colOff>
      <xdr:row>100</xdr:row>
      <xdr:rowOff>161925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709A48A1-2D1D-4B71-AFDF-99BEE9715C1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21583650"/>
          <a:ext cx="914400" cy="19050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100</xdr:row>
      <xdr:rowOff>152400</xdr:rowOff>
    </xdr:from>
    <xdr:to>
      <xdr:col>9</xdr:col>
      <xdr:colOff>0</xdr:colOff>
      <xdr:row>101</xdr:row>
      <xdr:rowOff>152400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id="{63D9291A-4619-4F76-A9E2-5F6ADDB7D2C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21764625"/>
          <a:ext cx="914400" cy="19050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58</xdr:row>
      <xdr:rowOff>19050</xdr:rowOff>
    </xdr:from>
    <xdr:to>
      <xdr:col>9</xdr:col>
      <xdr:colOff>0</xdr:colOff>
      <xdr:row>59</xdr:row>
      <xdr:rowOff>19050</xdr:rowOff>
    </xdr:to>
    <xdr:pic>
      <xdr:nvPicPr>
        <xdr:cNvPr id="64" name="Picture 53">
          <a:extLst>
            <a:ext uri="{FF2B5EF4-FFF2-40B4-BE49-F238E27FC236}">
              <a16:creationId xmlns:a16="http://schemas.microsoft.com/office/drawing/2014/main" id="{FE6A1944-FE99-4251-AE29-0D50BB2F9E2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13554075"/>
          <a:ext cx="914400" cy="19050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75</xdr:row>
      <xdr:rowOff>0</xdr:rowOff>
    </xdr:from>
    <xdr:to>
      <xdr:col>9</xdr:col>
      <xdr:colOff>0</xdr:colOff>
      <xdr:row>75</xdr:row>
      <xdr:rowOff>9525</xdr:rowOff>
    </xdr:to>
    <xdr:pic>
      <xdr:nvPicPr>
        <xdr:cNvPr id="81" name="Picture 44">
          <a:extLst>
            <a:ext uri="{FF2B5EF4-FFF2-40B4-BE49-F238E27FC236}">
              <a16:creationId xmlns:a16="http://schemas.microsoft.com/office/drawing/2014/main" id="{A49017DC-03A2-4B75-9B15-72E4BE4DE76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16897350"/>
          <a:ext cx="91440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B1CE-C184-44BB-AB15-43DFCA0BBA5F}">
  <dimension ref="A1:R125"/>
  <sheetViews>
    <sheetView tabSelected="1" zoomScale="120" zoomScaleNormal="120" workbookViewId="0">
      <selection activeCell="H35" sqref="H35"/>
    </sheetView>
  </sheetViews>
  <sheetFormatPr baseColWidth="10" defaultRowHeight="15" x14ac:dyDescent="0.25"/>
  <cols>
    <col min="1" max="1" width="0.140625" style="1" customWidth="1"/>
    <col min="2" max="2" width="3.140625" style="1" customWidth="1"/>
    <col min="3" max="3" width="10.28515625" style="1" customWidth="1"/>
    <col min="4" max="4" width="43.5703125" style="1" customWidth="1"/>
    <col min="5" max="5" width="15.85546875" style="1" customWidth="1"/>
    <col min="6" max="7" width="13.7109375" style="1" customWidth="1"/>
    <col min="8" max="8" width="17.42578125" style="1" customWidth="1"/>
    <col min="9" max="9" width="0.140625" style="1" customWidth="1"/>
    <col min="10" max="10" width="7.42578125" style="1" customWidth="1"/>
    <col min="11" max="11" width="11.42578125" style="1"/>
    <col min="12" max="12" width="13.7109375" style="1" bestFit="1" customWidth="1"/>
    <col min="13" max="13" width="15.140625" style="1" bestFit="1" customWidth="1"/>
    <col min="14" max="14" width="13.42578125" style="1" bestFit="1" customWidth="1"/>
    <col min="15" max="15" width="16.28515625" style="1" bestFit="1" customWidth="1"/>
    <col min="16" max="17" width="14.140625" style="1" bestFit="1" customWidth="1"/>
    <col min="18" max="18" width="13.42578125" style="1" bestFit="1" customWidth="1"/>
    <col min="19" max="16384" width="11.42578125" style="1"/>
  </cols>
  <sheetData>
    <row r="1" spans="1:10" ht="43.5" customHeight="1" x14ac:dyDescent="0.25"/>
    <row r="4" spans="1:10" ht="12.75" customHeight="1" x14ac:dyDescent="0.25">
      <c r="C4" s="30" t="s">
        <v>0</v>
      </c>
      <c r="D4" s="30"/>
      <c r="E4" s="30"/>
      <c r="F4" s="30"/>
      <c r="G4" s="30"/>
      <c r="H4" s="2"/>
      <c r="I4" s="3"/>
    </row>
    <row r="5" spans="1:10" ht="12" customHeight="1" x14ac:dyDescent="0.25">
      <c r="C5" s="30" t="s">
        <v>1</v>
      </c>
      <c r="D5" s="30"/>
      <c r="E5" s="30"/>
      <c r="F5" s="30"/>
      <c r="G5" s="30"/>
      <c r="H5" s="30"/>
      <c r="I5" s="3"/>
    </row>
    <row r="6" spans="1:10" ht="41.25" customHeight="1" x14ac:dyDescent="0.25">
      <c r="C6" s="30" t="s">
        <v>58</v>
      </c>
      <c r="D6" s="30"/>
      <c r="E6" s="30"/>
      <c r="F6" s="30"/>
      <c r="G6" s="30"/>
      <c r="H6" s="2"/>
      <c r="I6" s="2"/>
    </row>
    <row r="7" spans="1:10" x14ac:dyDescent="0.25">
      <c r="A7" s="4"/>
      <c r="B7" s="4"/>
      <c r="C7" s="4"/>
      <c r="D7" s="31"/>
      <c r="E7" s="31"/>
      <c r="F7" s="31"/>
      <c r="G7" s="31"/>
      <c r="H7" s="31"/>
      <c r="I7" s="31"/>
      <c r="J7" s="4"/>
    </row>
    <row r="8" spans="1:10" ht="2.1" customHeight="1" x14ac:dyDescent="0.25"/>
    <row r="9" spans="1:10" x14ac:dyDescent="0.25">
      <c r="A9" s="32" t="s">
        <v>2</v>
      </c>
      <c r="B9" s="33"/>
      <c r="C9" s="34"/>
      <c r="D9" s="35"/>
      <c r="E9" s="5" t="s">
        <v>3</v>
      </c>
      <c r="F9" s="5" t="s">
        <v>4</v>
      </c>
      <c r="G9" s="5" t="s">
        <v>5</v>
      </c>
      <c r="H9" s="5" t="s">
        <v>6</v>
      </c>
    </row>
    <row r="10" spans="1:10" ht="18" customHeight="1" x14ac:dyDescent="0.25">
      <c r="A10" s="8" t="s">
        <v>7</v>
      </c>
      <c r="B10" s="24" t="s">
        <v>8</v>
      </c>
      <c r="C10" s="25"/>
      <c r="D10" s="25"/>
      <c r="E10" s="8"/>
      <c r="F10" s="8"/>
      <c r="G10" s="8"/>
      <c r="H10" s="9"/>
    </row>
    <row r="11" spans="1:10" ht="12.75" customHeight="1" x14ac:dyDescent="0.25">
      <c r="A11" s="26" t="s">
        <v>8</v>
      </c>
      <c r="B11" s="26"/>
      <c r="C11" s="27"/>
      <c r="D11" s="27"/>
      <c r="E11" s="8">
        <v>17924125.059999999</v>
      </c>
      <c r="F11" s="8">
        <v>249152.53</v>
      </c>
      <c r="G11" s="8">
        <v>17774972.530000001</v>
      </c>
      <c r="H11" s="9">
        <f>F11/E11</f>
        <v>1.3900401228287347E-2</v>
      </c>
    </row>
    <row r="12" spans="1:10" ht="12.75" customHeight="1" x14ac:dyDescent="0.25">
      <c r="A12" s="19"/>
      <c r="B12" s="26" t="s">
        <v>59</v>
      </c>
      <c r="C12" s="39"/>
      <c r="D12" s="39"/>
      <c r="E12" s="8">
        <v>2000000</v>
      </c>
      <c r="F12" s="8">
        <v>0</v>
      </c>
      <c r="G12" s="8">
        <v>2000000</v>
      </c>
      <c r="H12" s="9">
        <v>0</v>
      </c>
    </row>
    <row r="13" spans="1:10" ht="12.75" customHeight="1" x14ac:dyDescent="0.25">
      <c r="A13" s="19"/>
      <c r="B13" s="28" t="s">
        <v>9</v>
      </c>
      <c r="C13" s="28"/>
      <c r="D13" s="28"/>
      <c r="E13" s="8">
        <v>1392900</v>
      </c>
      <c r="F13" s="8">
        <v>34260</v>
      </c>
      <c r="G13" s="8">
        <v>1178140</v>
      </c>
      <c r="H13" s="9">
        <f t="shared" ref="H13:H17" si="0">IF(E13&gt;0,F13/E13,0)</f>
        <v>2.4596166271807021E-2</v>
      </c>
    </row>
    <row r="14" spans="1:10" ht="15.2" customHeight="1" x14ac:dyDescent="0.25">
      <c r="A14" s="26" t="s">
        <v>10</v>
      </c>
      <c r="B14" s="26"/>
      <c r="C14" s="27"/>
      <c r="D14" s="27"/>
      <c r="E14" s="8">
        <v>300000</v>
      </c>
      <c r="F14" s="8">
        <v>0</v>
      </c>
      <c r="G14" s="8">
        <v>300000</v>
      </c>
      <c r="H14" s="9">
        <f t="shared" si="0"/>
        <v>0</v>
      </c>
    </row>
    <row r="15" spans="1:10" ht="15.2" customHeight="1" x14ac:dyDescent="0.25">
      <c r="A15" s="26" t="s">
        <v>11</v>
      </c>
      <c r="B15" s="26"/>
      <c r="C15" s="27"/>
      <c r="D15" s="27"/>
      <c r="E15" s="8">
        <v>900000</v>
      </c>
      <c r="F15" s="8">
        <v>0</v>
      </c>
      <c r="G15" s="8">
        <v>900000</v>
      </c>
      <c r="H15" s="9">
        <f t="shared" si="0"/>
        <v>0</v>
      </c>
    </row>
    <row r="16" spans="1:10" ht="15.2" customHeight="1" x14ac:dyDescent="0.25">
      <c r="A16" s="19"/>
      <c r="B16" s="26" t="s">
        <v>76</v>
      </c>
      <c r="C16" s="26"/>
      <c r="D16" s="27"/>
      <c r="E16" s="8">
        <v>200320</v>
      </c>
      <c r="F16" s="8"/>
      <c r="G16" s="8"/>
      <c r="H16" s="9"/>
    </row>
    <row r="17" spans="1:16" ht="15.2" customHeight="1" x14ac:dyDescent="0.25">
      <c r="A17" s="19"/>
      <c r="B17" s="28" t="s">
        <v>12</v>
      </c>
      <c r="C17" s="28"/>
      <c r="D17" s="28"/>
      <c r="E17" s="10">
        <v>3862372.28</v>
      </c>
      <c r="F17" s="10">
        <v>931500</v>
      </c>
      <c r="G17" s="10">
        <f>E17-F17</f>
        <v>2930872.28</v>
      </c>
      <c r="H17" s="20">
        <f t="shared" si="0"/>
        <v>0.24117302333166082</v>
      </c>
      <c r="K17" s="6"/>
    </row>
    <row r="18" spans="1:16" ht="15.2" customHeight="1" x14ac:dyDescent="0.25">
      <c r="A18" s="19"/>
      <c r="B18" s="36" t="s">
        <v>60</v>
      </c>
      <c r="C18" s="37"/>
      <c r="D18" s="37"/>
      <c r="E18" s="11">
        <f>SUM(E11:E17)</f>
        <v>26579717.34</v>
      </c>
      <c r="F18" s="11">
        <f>SUM(F11:F17)</f>
        <v>1214912.53</v>
      </c>
      <c r="G18" s="11">
        <f>SUM(G11:G17)</f>
        <v>25083984.810000002</v>
      </c>
      <c r="H18" s="21">
        <f>F18/E18</f>
        <v>4.5708256203750887E-2</v>
      </c>
    </row>
    <row r="19" spans="1:16" ht="15.2" customHeight="1" x14ac:dyDescent="0.25">
      <c r="A19" s="19"/>
      <c r="B19" s="19"/>
      <c r="C19" s="19"/>
      <c r="F19" s="8"/>
      <c r="G19" s="8"/>
      <c r="H19" s="9"/>
    </row>
    <row r="20" spans="1:16" ht="18" customHeight="1" x14ac:dyDescent="0.25">
      <c r="A20" s="29" t="s">
        <v>13</v>
      </c>
      <c r="B20" s="29"/>
      <c r="C20" s="27"/>
      <c r="D20" s="27"/>
      <c r="E20" s="27"/>
      <c r="F20" s="27"/>
      <c r="G20" s="27"/>
      <c r="H20" s="27"/>
    </row>
    <row r="21" spans="1:16" ht="18" customHeight="1" x14ac:dyDescent="0.25">
      <c r="A21" s="26" t="s">
        <v>14</v>
      </c>
      <c r="B21" s="26"/>
      <c r="C21" s="27"/>
      <c r="D21" s="27"/>
      <c r="E21" s="8">
        <v>13524044.01</v>
      </c>
      <c r="F21" s="8">
        <v>250000</v>
      </c>
      <c r="G21" s="8">
        <f t="shared" ref="G21:G33" si="1">E21-F21</f>
        <v>13274044.01</v>
      </c>
      <c r="H21" s="9">
        <f t="shared" ref="H21:H33" si="2">IF(E21&gt;0,F21/E21,0)</f>
        <v>1.8485594975522414E-2</v>
      </c>
    </row>
    <row r="22" spans="1:16" ht="18" customHeight="1" x14ac:dyDescent="0.25">
      <c r="A22" s="19"/>
      <c r="B22" s="26" t="s">
        <v>61</v>
      </c>
      <c r="C22" s="38"/>
      <c r="D22" s="38"/>
      <c r="E22" s="8">
        <v>5200000</v>
      </c>
      <c r="F22" s="8">
        <v>4000000</v>
      </c>
      <c r="G22" s="8">
        <f t="shared" si="1"/>
        <v>1200000</v>
      </c>
      <c r="H22" s="9">
        <f>F22/E22</f>
        <v>0.76923076923076927</v>
      </c>
    </row>
    <row r="23" spans="1:16" ht="15.2" customHeight="1" x14ac:dyDescent="0.25">
      <c r="A23" s="26" t="s">
        <v>62</v>
      </c>
      <c r="B23" s="26"/>
      <c r="C23" s="27"/>
      <c r="D23" s="27"/>
      <c r="E23" s="8">
        <v>392000</v>
      </c>
      <c r="F23" s="8">
        <v>30000</v>
      </c>
      <c r="G23" s="8">
        <f t="shared" si="1"/>
        <v>362000</v>
      </c>
      <c r="H23" s="9">
        <f t="shared" si="2"/>
        <v>7.6530612244897961E-2</v>
      </c>
    </row>
    <row r="24" spans="1:16" ht="15.2" customHeight="1" x14ac:dyDescent="0.25">
      <c r="A24" s="26" t="s">
        <v>15</v>
      </c>
      <c r="B24" s="26"/>
      <c r="C24" s="27"/>
      <c r="D24" s="27"/>
      <c r="E24" s="8">
        <v>0</v>
      </c>
      <c r="F24" s="8">
        <v>0</v>
      </c>
      <c r="G24" s="8">
        <f t="shared" si="1"/>
        <v>0</v>
      </c>
      <c r="H24" s="9">
        <f t="shared" si="2"/>
        <v>0</v>
      </c>
    </row>
    <row r="25" spans="1:16" s="13" customFormat="1" ht="15.2" customHeight="1" x14ac:dyDescent="0.25">
      <c r="A25" s="26" t="s">
        <v>63</v>
      </c>
      <c r="B25" s="26"/>
      <c r="C25" s="27"/>
      <c r="D25" s="27"/>
      <c r="E25" s="8">
        <v>5207852.25</v>
      </c>
      <c r="F25" s="8">
        <v>0</v>
      </c>
      <c r="G25" s="8">
        <f t="shared" si="1"/>
        <v>5207852.25</v>
      </c>
      <c r="H25" s="9">
        <f t="shared" si="2"/>
        <v>0</v>
      </c>
    </row>
    <row r="26" spans="1:16" x14ac:dyDescent="0.25">
      <c r="A26" s="26" t="s">
        <v>64</v>
      </c>
      <c r="B26" s="26"/>
      <c r="C26" s="27"/>
      <c r="D26" s="27"/>
      <c r="E26" s="8">
        <v>817000</v>
      </c>
      <c r="F26" s="8">
        <v>159123</v>
      </c>
      <c r="G26" s="8">
        <f t="shared" si="1"/>
        <v>657877</v>
      </c>
      <c r="H26" s="9">
        <f t="shared" si="2"/>
        <v>0.19476499388004895</v>
      </c>
    </row>
    <row r="27" spans="1:16" ht="15.75" customHeight="1" x14ac:dyDescent="0.25">
      <c r="A27" s="26" t="s">
        <v>65</v>
      </c>
      <c r="B27" s="26"/>
      <c r="C27" s="27"/>
      <c r="D27" s="27"/>
      <c r="E27" s="8">
        <v>2783500</v>
      </c>
      <c r="F27" s="8">
        <v>100000</v>
      </c>
      <c r="G27" s="8">
        <f t="shared" si="1"/>
        <v>2683500</v>
      </c>
      <c r="H27" s="9">
        <f t="shared" si="2"/>
        <v>3.5925992455541587E-2</v>
      </c>
    </row>
    <row r="28" spans="1:16" ht="15.2" customHeight="1" x14ac:dyDescent="0.25">
      <c r="A28" s="26" t="s">
        <v>66</v>
      </c>
      <c r="B28" s="26"/>
      <c r="C28" s="27"/>
      <c r="D28" s="27"/>
      <c r="E28" s="8">
        <v>4702500</v>
      </c>
      <c r="F28" s="8">
        <v>2016000</v>
      </c>
      <c r="G28" s="8">
        <f t="shared" si="1"/>
        <v>2686500</v>
      </c>
      <c r="H28" s="9">
        <f t="shared" si="2"/>
        <v>0.42870813397129187</v>
      </c>
    </row>
    <row r="29" spans="1:16" ht="15.2" customHeight="1" x14ac:dyDescent="0.25">
      <c r="A29" s="26" t="s">
        <v>67</v>
      </c>
      <c r="B29" s="26"/>
      <c r="C29" s="27"/>
      <c r="D29" s="27"/>
      <c r="E29" s="8">
        <v>839499.96</v>
      </c>
      <c r="F29" s="8">
        <v>1950</v>
      </c>
      <c r="G29" s="8">
        <f t="shared" si="1"/>
        <v>837549.96</v>
      </c>
      <c r="H29" s="9">
        <f t="shared" si="2"/>
        <v>2.3228113078170962E-3</v>
      </c>
      <c r="N29" s="18"/>
    </row>
    <row r="30" spans="1:16" ht="18" customHeight="1" x14ac:dyDescent="0.25">
      <c r="A30" s="26" t="s">
        <v>16</v>
      </c>
      <c r="B30" s="26"/>
      <c r="C30" s="27"/>
      <c r="D30" s="27"/>
      <c r="E30" s="8"/>
      <c r="F30" s="8">
        <v>0</v>
      </c>
      <c r="G30" s="8">
        <f t="shared" si="1"/>
        <v>0</v>
      </c>
      <c r="H30" s="9">
        <f t="shared" si="2"/>
        <v>0</v>
      </c>
    </row>
    <row r="31" spans="1:16" ht="15.2" customHeight="1" x14ac:dyDescent="0.25">
      <c r="A31" s="26" t="s">
        <v>68</v>
      </c>
      <c r="B31" s="26"/>
      <c r="C31" s="27"/>
      <c r="D31" s="27"/>
      <c r="E31" s="8">
        <v>328991793.69999999</v>
      </c>
      <c r="F31" s="8">
        <v>1913777.21</v>
      </c>
      <c r="G31" s="8">
        <f t="shared" si="1"/>
        <v>327078016.49000001</v>
      </c>
      <c r="H31" s="9">
        <f t="shared" si="2"/>
        <v>5.8170971028691648E-3</v>
      </c>
      <c r="O31" s="14"/>
      <c r="P31" s="14"/>
    </row>
    <row r="32" spans="1:16" ht="15.2" customHeight="1" x14ac:dyDescent="0.25">
      <c r="A32" s="19"/>
      <c r="B32" s="26" t="s">
        <v>69</v>
      </c>
      <c r="C32" s="38"/>
      <c r="D32" s="38"/>
      <c r="E32" s="8">
        <v>10398999</v>
      </c>
      <c r="F32" s="8">
        <v>154202.4</v>
      </c>
      <c r="G32" s="8">
        <f t="shared" si="1"/>
        <v>10244796.6</v>
      </c>
      <c r="H32" s="9">
        <f t="shared" si="2"/>
        <v>1.482858109708444E-2</v>
      </c>
    </row>
    <row r="33" spans="1:18" ht="15.2" customHeight="1" x14ac:dyDescent="0.25">
      <c r="A33" s="26" t="s">
        <v>70</v>
      </c>
      <c r="B33" s="26"/>
      <c r="C33" s="27"/>
      <c r="D33" s="27"/>
      <c r="E33" s="10">
        <v>997935</v>
      </c>
      <c r="F33" s="10">
        <v>0</v>
      </c>
      <c r="G33" s="10">
        <f t="shared" si="1"/>
        <v>997935</v>
      </c>
      <c r="H33" s="20">
        <f t="shared" si="2"/>
        <v>0</v>
      </c>
    </row>
    <row r="34" spans="1:18" ht="14.25" customHeight="1" x14ac:dyDescent="0.25">
      <c r="A34" s="19"/>
      <c r="B34" s="19"/>
      <c r="E34" s="11">
        <f>SUM(E21:E33)</f>
        <v>373855123.91999996</v>
      </c>
      <c r="F34" s="11">
        <f>SUM(F21:F33)</f>
        <v>8625052.6100000013</v>
      </c>
      <c r="G34" s="11">
        <f>SUM(G21:G33)</f>
        <v>365230071.31000006</v>
      </c>
      <c r="H34" s="12">
        <f>IF(E34&gt;0,F34/E34,0)</f>
        <v>2.3070574824716455E-2</v>
      </c>
    </row>
    <row r="35" spans="1:18" ht="14.25" customHeight="1" x14ac:dyDescent="0.25">
      <c r="A35" s="19"/>
      <c r="B35" s="19"/>
      <c r="E35" s="11"/>
      <c r="F35" s="11"/>
      <c r="G35" s="11"/>
      <c r="H35" s="12"/>
    </row>
    <row r="36" spans="1:18" ht="18" customHeight="1" x14ac:dyDescent="0.25">
      <c r="A36" s="29" t="s">
        <v>17</v>
      </c>
      <c r="B36" s="29"/>
      <c r="C36" s="27"/>
      <c r="D36" s="27"/>
      <c r="E36" s="27"/>
      <c r="F36" s="27"/>
      <c r="G36" s="27"/>
      <c r="H36" s="27"/>
    </row>
    <row r="37" spans="1:18" ht="15.2" customHeight="1" x14ac:dyDescent="0.25">
      <c r="A37" s="26" t="s">
        <v>17</v>
      </c>
      <c r="B37" s="26"/>
      <c r="C37" s="27"/>
      <c r="D37" s="27"/>
      <c r="E37" s="8">
        <v>2535250</v>
      </c>
      <c r="F37" s="8">
        <v>0</v>
      </c>
      <c r="G37" s="8">
        <f>E37-F37</f>
        <v>2535250</v>
      </c>
      <c r="H37" s="9">
        <f t="shared" ref="H37:H46" si="3">IF(E37&gt;0,F37/E37,0)</f>
        <v>0</v>
      </c>
      <c r="O37" s="14"/>
    </row>
    <row r="38" spans="1:18" ht="18" customHeight="1" x14ac:dyDescent="0.25">
      <c r="A38" s="26" t="s">
        <v>18</v>
      </c>
      <c r="B38" s="26"/>
      <c r="C38" s="27"/>
      <c r="D38" s="27"/>
      <c r="E38" s="8">
        <v>2590000</v>
      </c>
      <c r="F38" s="8">
        <v>0</v>
      </c>
      <c r="G38" s="8">
        <v>340000</v>
      </c>
      <c r="H38" s="9">
        <f t="shared" si="3"/>
        <v>0</v>
      </c>
    </row>
    <row r="39" spans="1:18" ht="15.2" customHeight="1" x14ac:dyDescent="0.25">
      <c r="A39" s="26" t="s">
        <v>71</v>
      </c>
      <c r="B39" s="26"/>
      <c r="C39" s="27"/>
      <c r="D39" s="27"/>
      <c r="E39" s="8">
        <v>840000</v>
      </c>
      <c r="F39" s="8">
        <v>61250</v>
      </c>
      <c r="G39" s="8">
        <f t="shared" ref="G39:G46" si="4">E39-F39</f>
        <v>778750</v>
      </c>
      <c r="H39" s="9">
        <f t="shared" si="3"/>
        <v>7.2916666666666671E-2</v>
      </c>
      <c r="M39" s="14"/>
      <c r="N39" s="15"/>
      <c r="O39" s="16"/>
      <c r="Q39" s="14"/>
    </row>
    <row r="40" spans="1:18" ht="15.2" customHeight="1" x14ac:dyDescent="0.25">
      <c r="A40" s="26" t="s">
        <v>19</v>
      </c>
      <c r="B40" s="26"/>
      <c r="C40" s="27"/>
      <c r="D40" s="27"/>
      <c r="E40" s="8">
        <v>4271386</v>
      </c>
      <c r="F40" s="8">
        <v>888476.8</v>
      </c>
      <c r="G40" s="8">
        <f t="shared" si="4"/>
        <v>3382909.2</v>
      </c>
      <c r="H40" s="9">
        <f t="shared" si="3"/>
        <v>0.20800667511669516</v>
      </c>
    </row>
    <row r="41" spans="1:18" x14ac:dyDescent="0.25">
      <c r="A41" s="26" t="s">
        <v>20</v>
      </c>
      <c r="B41" s="26"/>
      <c r="C41" s="27"/>
      <c r="D41" s="27"/>
      <c r="E41" s="8">
        <v>11002000</v>
      </c>
      <c r="F41" s="8">
        <v>3851000</v>
      </c>
      <c r="G41" s="8">
        <f t="shared" si="4"/>
        <v>7151000</v>
      </c>
      <c r="H41" s="9">
        <f t="shared" si="3"/>
        <v>0.35002726776949644</v>
      </c>
    </row>
    <row r="42" spans="1:18" ht="18" customHeight="1" x14ac:dyDescent="0.25">
      <c r="A42" s="26" t="s">
        <v>21</v>
      </c>
      <c r="B42" s="26"/>
      <c r="C42" s="27"/>
      <c r="D42" s="27"/>
      <c r="E42" s="8">
        <v>3487000</v>
      </c>
      <c r="F42" s="8">
        <v>201550</v>
      </c>
      <c r="G42" s="8">
        <f t="shared" si="4"/>
        <v>3285450</v>
      </c>
      <c r="H42" s="9">
        <f t="shared" si="3"/>
        <v>5.7800401491253227E-2</v>
      </c>
    </row>
    <row r="43" spans="1:18" ht="15.2" customHeight="1" x14ac:dyDescent="0.25">
      <c r="A43" s="26" t="s">
        <v>72</v>
      </c>
      <c r="B43" s="26"/>
      <c r="C43" s="27"/>
      <c r="D43" s="27"/>
      <c r="E43" s="8">
        <v>2900000</v>
      </c>
      <c r="F43" s="8">
        <v>0</v>
      </c>
      <c r="G43" s="8">
        <f t="shared" si="4"/>
        <v>2900000</v>
      </c>
      <c r="H43" s="8">
        <f t="shared" si="3"/>
        <v>0</v>
      </c>
    </row>
    <row r="44" spans="1:18" ht="15.2" customHeight="1" x14ac:dyDescent="0.25">
      <c r="A44" s="19"/>
      <c r="B44" s="26" t="s">
        <v>74</v>
      </c>
      <c r="C44" s="26"/>
      <c r="D44" s="27"/>
      <c r="E44" s="8">
        <v>380000</v>
      </c>
      <c r="F44" s="8">
        <v>0</v>
      </c>
      <c r="G44" s="8">
        <f t="shared" si="4"/>
        <v>380000</v>
      </c>
      <c r="H44" s="8">
        <f t="shared" si="3"/>
        <v>0</v>
      </c>
    </row>
    <row r="45" spans="1:18" ht="15.2" customHeight="1" x14ac:dyDescent="0.25">
      <c r="A45" s="19"/>
      <c r="B45" s="26" t="s">
        <v>77</v>
      </c>
      <c r="C45" s="26"/>
      <c r="D45" s="27"/>
      <c r="E45" s="8">
        <v>1570000</v>
      </c>
      <c r="F45" s="8">
        <v>0</v>
      </c>
      <c r="G45" s="8">
        <f t="shared" si="4"/>
        <v>1570000</v>
      </c>
      <c r="H45" s="8">
        <f t="shared" si="3"/>
        <v>0</v>
      </c>
    </row>
    <row r="46" spans="1:18" ht="15.2" customHeight="1" x14ac:dyDescent="0.25">
      <c r="A46" s="26" t="s">
        <v>73</v>
      </c>
      <c r="B46" s="26"/>
      <c r="C46" s="27"/>
      <c r="D46" s="27"/>
      <c r="E46" s="10">
        <v>2086000</v>
      </c>
      <c r="F46" s="10">
        <v>0</v>
      </c>
      <c r="G46" s="10">
        <f t="shared" si="4"/>
        <v>2086000</v>
      </c>
      <c r="H46" s="20">
        <f t="shared" si="3"/>
        <v>0</v>
      </c>
      <c r="R46" s="16"/>
    </row>
    <row r="47" spans="1:18" x14ac:dyDescent="0.25">
      <c r="A47" s="19"/>
      <c r="B47" s="19"/>
      <c r="E47" s="11">
        <f>SUM(E37:E46)</f>
        <v>31661636</v>
      </c>
      <c r="F47" s="11">
        <f>SUM(F37:F46)</f>
        <v>5002276.8</v>
      </c>
      <c r="G47" s="11">
        <f>SUM(G37:G46)</f>
        <v>24409359.199999999</v>
      </c>
      <c r="H47" s="21">
        <f>IF(E47&gt;0,F47/E47,0)</f>
        <v>0.15799173485539408</v>
      </c>
    </row>
    <row r="48" spans="1:18" x14ac:dyDescent="0.25">
      <c r="A48" s="19"/>
      <c r="B48" s="19"/>
      <c r="E48" s="8"/>
      <c r="F48" s="8"/>
      <c r="G48" s="8"/>
      <c r="H48" s="9"/>
    </row>
    <row r="49" spans="1:16" x14ac:dyDescent="0.25">
      <c r="A49" s="40" t="s">
        <v>22</v>
      </c>
      <c r="B49" s="40"/>
      <c r="C49" s="41"/>
      <c r="D49" s="41"/>
      <c r="E49" s="8"/>
      <c r="F49" s="8"/>
      <c r="G49" s="8"/>
      <c r="H49" s="9"/>
    </row>
    <row r="50" spans="1:16" ht="18" customHeight="1" x14ac:dyDescent="0.25">
      <c r="A50" s="26" t="s">
        <v>22</v>
      </c>
      <c r="B50" s="26"/>
      <c r="C50" s="27"/>
      <c r="D50" s="27"/>
      <c r="E50" s="8">
        <v>0</v>
      </c>
      <c r="F50" s="8">
        <v>0</v>
      </c>
      <c r="G50" s="8">
        <v>0</v>
      </c>
      <c r="H50" s="9">
        <v>0</v>
      </c>
      <c r="P50" s="16"/>
    </row>
    <row r="51" spans="1:16" ht="15.2" customHeight="1" x14ac:dyDescent="0.25">
      <c r="A51" s="26" t="s">
        <v>23</v>
      </c>
      <c r="B51" s="26"/>
      <c r="C51" s="27"/>
      <c r="D51" s="27"/>
      <c r="E51" s="8">
        <v>0</v>
      </c>
      <c r="F51" s="8">
        <v>0</v>
      </c>
      <c r="G51" s="8"/>
      <c r="H51" s="9">
        <v>0</v>
      </c>
    </row>
    <row r="52" spans="1:16" ht="15.2" customHeight="1" x14ac:dyDescent="0.25">
      <c r="A52" s="26" t="s">
        <v>24</v>
      </c>
      <c r="B52" s="26"/>
      <c r="C52" s="27"/>
      <c r="D52" s="27"/>
      <c r="E52" s="10">
        <v>270777357</v>
      </c>
      <c r="F52" s="10">
        <v>15129638.23</v>
      </c>
      <c r="G52" s="10">
        <f>E52-F52</f>
        <v>255647718.77000001</v>
      </c>
      <c r="H52" s="20">
        <f>IF(E52&gt;0,F52/E52,0)</f>
        <v>5.5874827931051856E-2</v>
      </c>
    </row>
    <row r="53" spans="1:16" ht="15.2" customHeight="1" x14ac:dyDescent="0.25">
      <c r="A53" s="19"/>
      <c r="B53" s="19"/>
      <c r="E53" s="11">
        <f>E52+E51+E50</f>
        <v>270777357</v>
      </c>
      <c r="F53" s="11">
        <f>F52+F51+F50</f>
        <v>15129638.23</v>
      </c>
      <c r="G53" s="11">
        <f>G52+G51+G50</f>
        <v>255647718.77000001</v>
      </c>
      <c r="H53" s="21">
        <f>IF(E53&gt;0,F53/E53,0)</f>
        <v>5.5874827931051856E-2</v>
      </c>
      <c r="K53" s="6"/>
    </row>
    <row r="54" spans="1:16" ht="15.2" customHeight="1" x14ac:dyDescent="0.25">
      <c r="A54" s="19"/>
      <c r="B54" s="19"/>
      <c r="E54" s="8"/>
      <c r="F54" s="8"/>
      <c r="G54" s="8"/>
      <c r="H54" s="9"/>
    </row>
    <row r="55" spans="1:16" ht="15.2" customHeight="1" x14ac:dyDescent="0.25">
      <c r="A55" s="19"/>
      <c r="B55" s="19"/>
      <c r="E55" s="8"/>
      <c r="F55" s="8"/>
      <c r="G55" s="8"/>
      <c r="H55" s="9"/>
    </row>
    <row r="56" spans="1:16" ht="18" customHeight="1" x14ac:dyDescent="0.25">
      <c r="A56" s="29" t="s">
        <v>25</v>
      </c>
      <c r="B56" s="29"/>
      <c r="C56" s="27"/>
      <c r="D56" s="27"/>
      <c r="E56" s="27"/>
      <c r="F56" s="27"/>
      <c r="G56" s="27"/>
      <c r="H56" s="27"/>
    </row>
    <row r="57" spans="1:16" ht="15.2" customHeight="1" x14ac:dyDescent="0.25">
      <c r="A57" s="26" t="s">
        <v>25</v>
      </c>
      <c r="B57" s="26"/>
      <c r="C57" s="27"/>
      <c r="D57" s="27"/>
      <c r="E57" s="8">
        <v>0</v>
      </c>
      <c r="F57" s="8">
        <v>0</v>
      </c>
      <c r="G57" s="8">
        <v>0</v>
      </c>
      <c r="H57" s="9">
        <v>0</v>
      </c>
    </row>
    <row r="58" spans="1:16" ht="15.2" customHeight="1" x14ac:dyDescent="0.25">
      <c r="A58" s="26" t="s">
        <v>26</v>
      </c>
      <c r="B58" s="26"/>
      <c r="C58" s="27"/>
      <c r="D58" s="27"/>
      <c r="E58" s="8">
        <v>3500000</v>
      </c>
      <c r="F58" s="8">
        <v>0</v>
      </c>
      <c r="G58" s="8">
        <v>0</v>
      </c>
      <c r="H58" s="9">
        <v>0</v>
      </c>
    </row>
    <row r="59" spans="1:16" ht="15.2" customHeight="1" x14ac:dyDescent="0.25">
      <c r="A59" s="26" t="s">
        <v>27</v>
      </c>
      <c r="B59" s="26"/>
      <c r="C59" s="27"/>
      <c r="D59" s="27"/>
      <c r="E59" s="10">
        <v>3500000</v>
      </c>
      <c r="F59" s="10">
        <v>0</v>
      </c>
      <c r="G59" s="10">
        <v>0</v>
      </c>
      <c r="H59" s="20">
        <v>0</v>
      </c>
    </row>
    <row r="60" spans="1:16" ht="15.2" customHeight="1" x14ac:dyDescent="0.25">
      <c r="A60" s="19"/>
      <c r="B60" s="19"/>
      <c r="E60" s="11">
        <f>E59+E58+E57</f>
        <v>7000000</v>
      </c>
      <c r="F60" s="11">
        <f>F59+F58+F57</f>
        <v>0</v>
      </c>
      <c r="G60" s="11">
        <f>G59+G58+G57</f>
        <v>0</v>
      </c>
      <c r="H60" s="21">
        <f>IF(E60&gt;0,F60/E60,0)</f>
        <v>0</v>
      </c>
    </row>
    <row r="61" spans="1:16" s="7" customFormat="1" ht="15.2" customHeight="1" x14ac:dyDescent="0.25">
      <c r="A61" s="19"/>
      <c r="B61" s="19"/>
      <c r="C61" s="1"/>
      <c r="D61" s="1"/>
      <c r="E61" s="8"/>
      <c r="F61" s="8"/>
      <c r="G61" s="8"/>
      <c r="H61" s="9"/>
    </row>
    <row r="62" spans="1:16" ht="18" customHeight="1" x14ac:dyDescent="0.25">
      <c r="A62" s="29" t="s">
        <v>28</v>
      </c>
      <c r="B62" s="29"/>
      <c r="C62" s="27"/>
      <c r="D62" s="27"/>
      <c r="E62" s="27"/>
      <c r="F62" s="27"/>
      <c r="G62" s="27"/>
      <c r="H62" s="27"/>
    </row>
    <row r="63" spans="1:16" ht="15.2" customHeight="1" x14ac:dyDescent="0.25">
      <c r="A63" s="26" t="s">
        <v>28</v>
      </c>
      <c r="B63" s="26"/>
      <c r="C63" s="27"/>
      <c r="D63" s="27"/>
      <c r="E63" s="8">
        <v>5301195</v>
      </c>
      <c r="F63" s="8">
        <v>479626.56</v>
      </c>
      <c r="G63" s="8">
        <v>6046081.5099999998</v>
      </c>
      <c r="H63" s="9">
        <f t="shared" ref="H63:H65" si="5">IF(E63&gt;0,F63/E63,0)</f>
        <v>9.0475177766522447E-2</v>
      </c>
    </row>
    <row r="64" spans="1:16" ht="15.2" customHeight="1" x14ac:dyDescent="0.25">
      <c r="A64" s="26" t="s">
        <v>29</v>
      </c>
      <c r="B64" s="26"/>
      <c r="C64" s="27"/>
      <c r="D64" s="27"/>
      <c r="E64" s="8">
        <v>16000000</v>
      </c>
      <c r="F64" s="8">
        <v>13632544.6</v>
      </c>
      <c r="G64" s="8">
        <f>E64-F64</f>
        <v>2367455.4000000004</v>
      </c>
      <c r="H64" s="9">
        <f t="shared" si="5"/>
        <v>0.85203403749999995</v>
      </c>
    </row>
    <row r="65" spans="1:15" ht="15.2" customHeight="1" x14ac:dyDescent="0.25">
      <c r="A65" s="26" t="s">
        <v>30</v>
      </c>
      <c r="B65" s="26"/>
      <c r="C65" s="27"/>
      <c r="D65" s="27"/>
      <c r="E65" s="10">
        <v>8400000</v>
      </c>
      <c r="F65" s="10">
        <v>0</v>
      </c>
      <c r="G65" s="10">
        <v>4985000</v>
      </c>
      <c r="H65" s="20">
        <f t="shared" si="5"/>
        <v>0</v>
      </c>
    </row>
    <row r="66" spans="1:15" ht="15.2" customHeight="1" x14ac:dyDescent="0.25">
      <c r="A66" s="19"/>
      <c r="B66" s="19"/>
      <c r="E66" s="11">
        <f>E65+E64+E63</f>
        <v>29701195</v>
      </c>
      <c r="F66" s="11">
        <f>F65+F64+F63</f>
        <v>14112171.16</v>
      </c>
      <c r="G66" s="11">
        <f>G65+G64+G63</f>
        <v>13398536.91</v>
      </c>
      <c r="H66" s="21">
        <f>IF(E66&gt;0,F66/E66,0)</f>
        <v>0.47513816060262898</v>
      </c>
    </row>
    <row r="67" spans="1:15" ht="15.2" customHeight="1" x14ac:dyDescent="0.25">
      <c r="A67" s="19"/>
      <c r="B67" s="19"/>
      <c r="E67" s="8"/>
      <c r="F67" s="8"/>
      <c r="G67" s="8"/>
      <c r="H67" s="9"/>
    </row>
    <row r="68" spans="1:15" ht="18" customHeight="1" x14ac:dyDescent="0.25">
      <c r="A68" s="29" t="s">
        <v>31</v>
      </c>
      <c r="B68" s="29"/>
      <c r="C68" s="27"/>
      <c r="D68" s="27"/>
      <c r="E68" s="27"/>
      <c r="F68" s="27"/>
      <c r="G68" s="27"/>
      <c r="H68" s="27"/>
    </row>
    <row r="69" spans="1:15" ht="15.2" customHeight="1" x14ac:dyDescent="0.25">
      <c r="A69" s="26" t="s">
        <v>31</v>
      </c>
      <c r="B69" s="26"/>
      <c r="C69" s="27"/>
      <c r="D69" s="27"/>
      <c r="E69" s="8">
        <v>6527155</v>
      </c>
      <c r="F69" s="8">
        <v>80240</v>
      </c>
      <c r="G69" s="8">
        <f>E69-F69</f>
        <v>6446915</v>
      </c>
      <c r="H69" s="9">
        <f t="shared" ref="H69:H71" si="6">IF(E69&gt;0,F69/E69,0)</f>
        <v>1.2293257935501761E-2</v>
      </c>
    </row>
    <row r="70" spans="1:15" ht="15.2" customHeight="1" x14ac:dyDescent="0.25">
      <c r="A70" s="26" t="s">
        <v>32</v>
      </c>
      <c r="B70" s="26"/>
      <c r="C70" s="27"/>
      <c r="D70" s="27"/>
      <c r="E70" s="8">
        <v>250000</v>
      </c>
      <c r="F70" s="8">
        <v>0</v>
      </c>
      <c r="G70" s="8">
        <f>E70-F70</f>
        <v>250000</v>
      </c>
      <c r="H70" s="9">
        <f t="shared" si="6"/>
        <v>0</v>
      </c>
      <c r="O70" s="1" t="s">
        <v>75</v>
      </c>
    </row>
    <row r="71" spans="1:15" ht="15.2" customHeight="1" x14ac:dyDescent="0.25">
      <c r="A71" s="26" t="s">
        <v>33</v>
      </c>
      <c r="B71" s="26"/>
      <c r="C71" s="27"/>
      <c r="D71" s="27"/>
      <c r="E71" s="10">
        <v>450000</v>
      </c>
      <c r="F71" s="10">
        <v>0</v>
      </c>
      <c r="G71" s="10">
        <f>E71-F71</f>
        <v>450000</v>
      </c>
      <c r="H71" s="20">
        <f t="shared" si="6"/>
        <v>0</v>
      </c>
    </row>
    <row r="72" spans="1:15" ht="15.2" customHeight="1" x14ac:dyDescent="0.25">
      <c r="A72" s="19"/>
      <c r="B72" s="19"/>
      <c r="E72" s="11">
        <f>E71+E70+E69</f>
        <v>7227155</v>
      </c>
      <c r="F72" s="11">
        <f>F71+F70+F69</f>
        <v>80240</v>
      </c>
      <c r="G72" s="11">
        <f>G71+G70+G69</f>
        <v>7146915</v>
      </c>
      <c r="H72" s="21">
        <f>IF(E72&gt;0,F72/E72,0)</f>
        <v>1.1102570790304068E-2</v>
      </c>
    </row>
    <row r="73" spans="1:15" x14ac:dyDescent="0.25">
      <c r="A73" s="19"/>
      <c r="B73" s="19"/>
      <c r="E73" s="11"/>
      <c r="F73" s="11"/>
      <c r="G73" s="11"/>
      <c r="H73" s="12"/>
    </row>
    <row r="74" spans="1:15" ht="18" customHeight="1" x14ac:dyDescent="0.25">
      <c r="A74" s="29" t="s">
        <v>34</v>
      </c>
      <c r="B74" s="29"/>
      <c r="C74" s="27"/>
      <c r="D74" s="27"/>
      <c r="E74" s="27"/>
      <c r="F74" s="27"/>
      <c r="G74" s="27"/>
      <c r="H74" s="27"/>
    </row>
    <row r="75" spans="1:15" ht="15.2" customHeight="1" x14ac:dyDescent="0.25">
      <c r="A75" s="26" t="s">
        <v>34</v>
      </c>
      <c r="B75" s="26"/>
      <c r="C75" s="27"/>
      <c r="D75" s="27"/>
      <c r="E75" s="8">
        <v>1998400</v>
      </c>
      <c r="F75" s="8">
        <v>0</v>
      </c>
      <c r="G75" s="8">
        <f t="shared" ref="G75:G81" si="7">E75-F75</f>
        <v>1998400</v>
      </c>
      <c r="H75" s="9">
        <f t="shared" ref="H75:H85" si="8">IF(E75&gt;0,F75/E75,0)</f>
        <v>0</v>
      </c>
    </row>
    <row r="76" spans="1:15" ht="15.2" customHeight="1" x14ac:dyDescent="0.25">
      <c r="A76" s="26" t="s">
        <v>35</v>
      </c>
      <c r="B76" s="26"/>
      <c r="C76" s="27"/>
      <c r="D76" s="27"/>
      <c r="E76" s="8">
        <v>47250000</v>
      </c>
      <c r="F76" s="8">
        <v>14380160</v>
      </c>
      <c r="G76" s="8">
        <f t="shared" si="7"/>
        <v>32869840</v>
      </c>
      <c r="H76" s="9">
        <f t="shared" si="8"/>
        <v>0.3043420105820106</v>
      </c>
    </row>
    <row r="77" spans="1:15" ht="15.2" customHeight="1" x14ac:dyDescent="0.25">
      <c r="A77" s="26" t="s">
        <v>36</v>
      </c>
      <c r="B77" s="26"/>
      <c r="C77" s="27"/>
      <c r="D77" s="27"/>
      <c r="E77" s="8">
        <v>12750000</v>
      </c>
      <c r="F77" s="8">
        <v>4160927.9</v>
      </c>
      <c r="G77" s="8">
        <f t="shared" si="7"/>
        <v>8589072.0999999996</v>
      </c>
      <c r="H77" s="9">
        <f t="shared" si="8"/>
        <v>0.32634728627450982</v>
      </c>
    </row>
    <row r="78" spans="1:15" ht="15.2" customHeight="1" x14ac:dyDescent="0.25">
      <c r="A78" s="26" t="s">
        <v>37</v>
      </c>
      <c r="B78" s="26"/>
      <c r="C78" s="27"/>
      <c r="D78" s="27"/>
      <c r="E78" s="8">
        <v>3000000</v>
      </c>
      <c r="F78" s="8">
        <v>1099850</v>
      </c>
      <c r="G78" s="8">
        <f t="shared" si="7"/>
        <v>1900150</v>
      </c>
      <c r="H78" s="9">
        <f t="shared" si="8"/>
        <v>0.36661666666666665</v>
      </c>
    </row>
    <row r="79" spans="1:15" ht="15.2" customHeight="1" x14ac:dyDescent="0.25">
      <c r="A79" s="26" t="s">
        <v>38</v>
      </c>
      <c r="B79" s="26"/>
      <c r="C79" s="27"/>
      <c r="D79" s="27"/>
      <c r="E79" s="8">
        <v>49050000</v>
      </c>
      <c r="F79" s="8">
        <v>11704615.6</v>
      </c>
      <c r="G79" s="8">
        <f t="shared" si="7"/>
        <v>37345384.399999999</v>
      </c>
      <c r="H79" s="9">
        <f t="shared" si="8"/>
        <v>0.23862620998980633</v>
      </c>
      <c r="L79" s="15"/>
    </row>
    <row r="80" spans="1:15" ht="15.2" customHeight="1" x14ac:dyDescent="0.25">
      <c r="A80" s="26" t="s">
        <v>39</v>
      </c>
      <c r="B80" s="26"/>
      <c r="C80" s="27"/>
      <c r="D80" s="27"/>
      <c r="E80" s="8">
        <v>5950000</v>
      </c>
      <c r="F80" s="8">
        <v>2827700</v>
      </c>
      <c r="G80" s="8">
        <f t="shared" si="7"/>
        <v>3122300</v>
      </c>
      <c r="H80" s="9">
        <f t="shared" si="8"/>
        <v>0.47524369747899159</v>
      </c>
    </row>
    <row r="81" spans="1:13" ht="15.2" customHeight="1" x14ac:dyDescent="0.25">
      <c r="A81" s="26" t="s">
        <v>40</v>
      </c>
      <c r="B81" s="26"/>
      <c r="C81" s="27"/>
      <c r="D81" s="27"/>
      <c r="E81" s="8">
        <v>0</v>
      </c>
      <c r="F81" s="8">
        <v>0</v>
      </c>
      <c r="G81" s="8">
        <f t="shared" si="7"/>
        <v>0</v>
      </c>
      <c r="H81" s="9">
        <f t="shared" si="8"/>
        <v>0</v>
      </c>
    </row>
    <row r="82" spans="1:13" ht="15.2" customHeight="1" x14ac:dyDescent="0.25">
      <c r="A82" s="26" t="s">
        <v>41</v>
      </c>
      <c r="B82" s="26"/>
      <c r="C82" s="27"/>
      <c r="D82" s="27"/>
      <c r="E82" s="8">
        <v>2692000</v>
      </c>
      <c r="F82" s="8">
        <v>0</v>
      </c>
      <c r="G82" s="8">
        <v>2692000</v>
      </c>
      <c r="H82" s="9">
        <f t="shared" si="8"/>
        <v>0</v>
      </c>
    </row>
    <row r="83" spans="1:13" ht="15.2" customHeight="1" x14ac:dyDescent="0.25">
      <c r="A83" s="26" t="s">
        <v>42</v>
      </c>
      <c r="B83" s="26"/>
      <c r="C83" s="27"/>
      <c r="D83" s="27"/>
      <c r="E83" s="8">
        <v>3162000</v>
      </c>
      <c r="F83" s="8">
        <v>628000</v>
      </c>
      <c r="G83" s="8">
        <f>E83-F83</f>
        <v>2534000</v>
      </c>
      <c r="H83" s="9">
        <f t="shared" si="8"/>
        <v>0.19860847564832385</v>
      </c>
    </row>
    <row r="84" spans="1:13" ht="15.2" customHeight="1" x14ac:dyDescent="0.25">
      <c r="A84" s="26" t="s">
        <v>43</v>
      </c>
      <c r="B84" s="26"/>
      <c r="C84" s="27"/>
      <c r="D84" s="27"/>
      <c r="E84" s="8">
        <v>1112000</v>
      </c>
      <c r="F84" s="8">
        <v>0</v>
      </c>
      <c r="G84" s="8">
        <f>E84-F84</f>
        <v>1112000</v>
      </c>
      <c r="H84" s="9">
        <f t="shared" si="8"/>
        <v>0</v>
      </c>
    </row>
    <row r="85" spans="1:13" ht="15.2" customHeight="1" x14ac:dyDescent="0.25">
      <c r="A85" s="26" t="s">
        <v>44</v>
      </c>
      <c r="B85" s="26"/>
      <c r="C85" s="27"/>
      <c r="D85" s="27"/>
      <c r="E85" s="10">
        <v>1785400</v>
      </c>
      <c r="F85" s="10">
        <v>1043539.98</v>
      </c>
      <c r="G85" s="10">
        <f>E85-F85</f>
        <v>741860.02</v>
      </c>
      <c r="H85" s="20">
        <f t="shared" si="8"/>
        <v>0.58448525820544417</v>
      </c>
    </row>
    <row r="86" spans="1:13" ht="15.2" customHeight="1" x14ac:dyDescent="0.25">
      <c r="A86" s="19"/>
      <c r="B86" s="19"/>
      <c r="E86" s="11">
        <f>SUM(E75:E85)</f>
        <v>128749800</v>
      </c>
      <c r="F86" s="11">
        <f>SUM(F75:F85)</f>
        <v>35844793.479999997</v>
      </c>
      <c r="G86" s="11">
        <f>SUM(G75:G85)</f>
        <v>92905006.519999996</v>
      </c>
      <c r="H86" s="21">
        <f>IF(E86&gt;0,F86/E86,0)</f>
        <v>0.278406595427721</v>
      </c>
    </row>
    <row r="87" spans="1:13" ht="18" customHeight="1" x14ac:dyDescent="0.25">
      <c r="A87" s="29"/>
      <c r="B87" s="29"/>
      <c r="C87" s="27"/>
      <c r="D87" s="27"/>
      <c r="E87" s="27"/>
      <c r="F87" s="27"/>
      <c r="G87" s="27"/>
      <c r="H87" s="27"/>
    </row>
    <row r="88" spans="1:13" ht="18" customHeight="1" x14ac:dyDescent="0.25">
      <c r="A88" s="29" t="s">
        <v>45</v>
      </c>
      <c r="B88" s="29"/>
      <c r="C88" s="27"/>
      <c r="D88" s="27"/>
      <c r="E88" s="27"/>
      <c r="F88" s="27"/>
      <c r="G88" s="27"/>
      <c r="H88" s="27"/>
    </row>
    <row r="89" spans="1:13" ht="15.2" customHeight="1" x14ac:dyDescent="0.25">
      <c r="A89" s="26" t="s">
        <v>45</v>
      </c>
      <c r="B89" s="26"/>
      <c r="C89" s="27"/>
      <c r="D89" s="27"/>
      <c r="E89" s="8">
        <v>882600</v>
      </c>
      <c r="F89" s="8">
        <v>488100</v>
      </c>
      <c r="G89" s="8">
        <f>E89-F89</f>
        <v>394500</v>
      </c>
      <c r="H89" s="9">
        <f t="shared" ref="H89:H95" si="9">IF(E89&gt;0,F89/E89,0)</f>
        <v>0.55302515295717203</v>
      </c>
      <c r="M89" s="17"/>
    </row>
    <row r="90" spans="1:13" ht="15.2" customHeight="1" x14ac:dyDescent="0.25">
      <c r="A90" s="26" t="s">
        <v>46</v>
      </c>
      <c r="B90" s="26"/>
      <c r="C90" s="27"/>
      <c r="D90" s="27"/>
      <c r="E90" s="8">
        <v>35000</v>
      </c>
      <c r="F90" s="8">
        <v>1200</v>
      </c>
      <c r="G90" s="8">
        <f>E90-F90</f>
        <v>33800</v>
      </c>
      <c r="H90" s="9">
        <f t="shared" si="9"/>
        <v>3.4285714285714287E-2</v>
      </c>
    </row>
    <row r="91" spans="1:13" ht="15.2" customHeight="1" x14ac:dyDescent="0.25">
      <c r="A91" s="26" t="s">
        <v>47</v>
      </c>
      <c r="B91" s="26"/>
      <c r="C91" s="27"/>
      <c r="D91" s="27"/>
      <c r="E91" s="8">
        <v>210000</v>
      </c>
      <c r="F91" s="8">
        <v>68928</v>
      </c>
      <c r="G91" s="8">
        <f>E91-F91</f>
        <v>141072</v>
      </c>
      <c r="H91" s="9">
        <f t="shared" si="9"/>
        <v>0.32822857142857143</v>
      </c>
    </row>
    <row r="92" spans="1:13" ht="15.2" customHeight="1" x14ac:dyDescent="0.25">
      <c r="A92" s="26" t="s">
        <v>48</v>
      </c>
      <c r="B92" s="26"/>
      <c r="C92" s="27"/>
      <c r="D92" s="27"/>
      <c r="E92" s="8">
        <v>192850</v>
      </c>
      <c r="F92" s="8">
        <v>0</v>
      </c>
      <c r="G92" s="8">
        <v>192850</v>
      </c>
      <c r="H92" s="9">
        <f t="shared" si="9"/>
        <v>0</v>
      </c>
    </row>
    <row r="93" spans="1:13" ht="15.2" customHeight="1" x14ac:dyDescent="0.25">
      <c r="A93" s="19"/>
      <c r="B93" s="26" t="s">
        <v>78</v>
      </c>
      <c r="C93" s="26"/>
      <c r="D93" s="27"/>
      <c r="E93" s="8">
        <v>207850</v>
      </c>
      <c r="F93" s="8">
        <v>0</v>
      </c>
      <c r="G93" s="8">
        <f>E93-F93</f>
        <v>207850</v>
      </c>
      <c r="H93" s="9">
        <f t="shared" si="9"/>
        <v>0</v>
      </c>
    </row>
    <row r="94" spans="1:13" ht="15.2" customHeight="1" x14ac:dyDescent="0.25">
      <c r="A94" s="26" t="s">
        <v>49</v>
      </c>
      <c r="B94" s="26"/>
      <c r="C94" s="27"/>
      <c r="D94" s="27"/>
      <c r="E94" s="8">
        <v>100000</v>
      </c>
      <c r="F94" s="8">
        <v>0</v>
      </c>
      <c r="G94" s="8">
        <v>100000</v>
      </c>
      <c r="H94" s="9">
        <f t="shared" si="9"/>
        <v>0</v>
      </c>
    </row>
    <row r="95" spans="1:13" ht="15.2" customHeight="1" x14ac:dyDescent="0.25">
      <c r="A95" s="26" t="s">
        <v>50</v>
      </c>
      <c r="B95" s="26"/>
      <c r="C95" s="27"/>
      <c r="D95" s="27"/>
      <c r="E95" s="10">
        <v>671700</v>
      </c>
      <c r="F95" s="10">
        <v>0</v>
      </c>
      <c r="G95" s="10">
        <v>671700</v>
      </c>
      <c r="H95" s="20">
        <f t="shared" si="9"/>
        <v>0</v>
      </c>
    </row>
    <row r="96" spans="1:13" ht="15.2" customHeight="1" x14ac:dyDescent="0.25">
      <c r="A96" s="19"/>
      <c r="B96" s="19"/>
      <c r="E96" s="11">
        <f>SUM(E89:E95)</f>
        <v>2300000</v>
      </c>
      <c r="F96" s="11">
        <f>SUM(F89:F95)</f>
        <v>558228</v>
      </c>
      <c r="G96" s="11">
        <f>SUM(G89:G95)</f>
        <v>1741772</v>
      </c>
      <c r="H96" s="21">
        <f>IF(E96&gt;0,F96/E96,0)</f>
        <v>0.24270782608695651</v>
      </c>
    </row>
    <row r="97" spans="1:8" ht="15.2" customHeight="1" x14ac:dyDescent="0.25">
      <c r="A97" s="26"/>
      <c r="B97" s="26"/>
      <c r="C97" s="27"/>
      <c r="D97" s="27"/>
      <c r="E97" s="8"/>
      <c r="F97" s="8"/>
      <c r="G97" s="8"/>
      <c r="H97" s="9"/>
    </row>
    <row r="98" spans="1:8" ht="18" customHeight="1" x14ac:dyDescent="0.25">
      <c r="A98" s="29" t="s">
        <v>51</v>
      </c>
      <c r="B98" s="29"/>
      <c r="C98" s="27"/>
      <c r="D98" s="27"/>
      <c r="E98" s="27"/>
      <c r="F98" s="27"/>
      <c r="G98" s="27"/>
      <c r="H98" s="27"/>
    </row>
    <row r="99" spans="1:8" ht="18" customHeight="1" x14ac:dyDescent="0.25">
      <c r="A99" s="26" t="s">
        <v>51</v>
      </c>
      <c r="B99" s="26"/>
      <c r="C99" s="27"/>
      <c r="D99" s="27"/>
      <c r="E99" s="8">
        <v>210000</v>
      </c>
      <c r="F99" s="8">
        <v>97964.800000000003</v>
      </c>
      <c r="G99" s="8">
        <f>E99-F99</f>
        <v>112035.2</v>
      </c>
      <c r="H99" s="9">
        <f t="shared" ref="H99:H102" si="10">IF(E99&gt;0,F99/E99,0)</f>
        <v>0.46649904761904765</v>
      </c>
    </row>
    <row r="100" spans="1:8" ht="18" customHeight="1" x14ac:dyDescent="0.25">
      <c r="A100" s="19"/>
      <c r="B100" s="26" t="s">
        <v>79</v>
      </c>
      <c r="C100" s="26"/>
      <c r="D100" s="27"/>
      <c r="E100" s="8">
        <v>1035000</v>
      </c>
      <c r="F100" s="8">
        <v>29975.23</v>
      </c>
      <c r="G100" s="8">
        <f>E100-F100</f>
        <v>1005024.77</v>
      </c>
      <c r="H100" s="9">
        <f t="shared" si="10"/>
        <v>2.8961574879227053E-2</v>
      </c>
    </row>
    <row r="101" spans="1:8" ht="15.2" customHeight="1" x14ac:dyDescent="0.25">
      <c r="A101" s="26" t="s">
        <v>52</v>
      </c>
      <c r="B101" s="26"/>
      <c r="C101" s="27"/>
      <c r="D101" s="27"/>
      <c r="E101" s="8">
        <v>800000</v>
      </c>
      <c r="F101" s="8">
        <v>0</v>
      </c>
      <c r="G101" s="8">
        <f>E101-F101</f>
        <v>800000</v>
      </c>
      <c r="H101" s="9">
        <f t="shared" si="10"/>
        <v>0</v>
      </c>
    </row>
    <row r="102" spans="1:8" ht="15.2" customHeight="1" x14ac:dyDescent="0.25">
      <c r="A102" s="26" t="s">
        <v>53</v>
      </c>
      <c r="B102" s="26"/>
      <c r="C102" s="27"/>
      <c r="D102" s="27"/>
      <c r="E102" s="10">
        <v>6355000</v>
      </c>
      <c r="F102" s="10">
        <v>265136.14</v>
      </c>
      <c r="G102" s="10">
        <f>E102-F102</f>
        <v>6089863.8600000003</v>
      </c>
      <c r="H102" s="20">
        <f t="shared" si="10"/>
        <v>4.1720871754523998E-2</v>
      </c>
    </row>
    <row r="103" spans="1:8" ht="15.2" customHeight="1" x14ac:dyDescent="0.25">
      <c r="A103" s="19"/>
      <c r="B103" s="19"/>
      <c r="E103" s="11">
        <f>SUM(E99:E102)</f>
        <v>8400000</v>
      </c>
      <c r="F103" s="11">
        <f>F102+F101+F99</f>
        <v>363100.94</v>
      </c>
      <c r="G103" s="11">
        <f>G102+G101+G99</f>
        <v>7001899.0600000005</v>
      </c>
      <c r="H103" s="21">
        <f>IF(E103&gt;0,F103/E103,0)</f>
        <v>4.3226302380952382E-2</v>
      </c>
    </row>
    <row r="104" spans="1:8" ht="15.2" customHeight="1" x14ac:dyDescent="0.25">
      <c r="A104" s="26"/>
      <c r="B104" s="26"/>
      <c r="C104" s="27"/>
      <c r="D104" s="27"/>
      <c r="E104" s="8"/>
      <c r="F104" s="8"/>
      <c r="G104" s="8"/>
      <c r="H104" s="9"/>
    </row>
    <row r="105" spans="1:8" ht="18" customHeight="1" x14ac:dyDescent="0.25">
      <c r="A105" s="29" t="s">
        <v>54</v>
      </c>
      <c r="B105" s="29"/>
      <c r="C105" s="27"/>
      <c r="D105" s="27"/>
      <c r="E105" s="27"/>
      <c r="F105" s="27"/>
      <c r="G105" s="27"/>
      <c r="H105" s="27"/>
    </row>
    <row r="106" spans="1:8" ht="15.2" customHeight="1" x14ac:dyDescent="0.25">
      <c r="A106" s="26" t="s">
        <v>54</v>
      </c>
      <c r="B106" s="26"/>
      <c r="C106" s="27"/>
      <c r="D106" s="27"/>
      <c r="E106" s="8">
        <v>1397800</v>
      </c>
      <c r="F106" s="8">
        <v>50047.92</v>
      </c>
      <c r="G106" s="8">
        <f>E106-F106</f>
        <v>1347752.08</v>
      </c>
      <c r="H106" s="9">
        <f>F106/E106</f>
        <v>3.5804778938331665E-2</v>
      </c>
    </row>
    <row r="107" spans="1:8" x14ac:dyDescent="0.25">
      <c r="A107" s="26" t="s">
        <v>55</v>
      </c>
      <c r="B107" s="26"/>
      <c r="C107" s="27"/>
      <c r="D107" s="27"/>
      <c r="E107" s="8">
        <v>210000</v>
      </c>
      <c r="F107" s="8">
        <v>95987.81</v>
      </c>
      <c r="G107" s="8">
        <f>E107-F107</f>
        <v>114012.19</v>
      </c>
      <c r="H107" s="8">
        <v>0</v>
      </c>
    </row>
    <row r="108" spans="1:8" x14ac:dyDescent="0.25">
      <c r="A108" s="19"/>
      <c r="B108" s="26" t="s">
        <v>80</v>
      </c>
      <c r="C108" s="26"/>
      <c r="D108" s="27"/>
      <c r="E108" s="8">
        <v>148002767.47999999</v>
      </c>
      <c r="F108" s="8">
        <v>0</v>
      </c>
      <c r="G108" s="8">
        <v>148002767.47999999</v>
      </c>
      <c r="H108" s="8">
        <f>F108/E108</f>
        <v>0</v>
      </c>
    </row>
    <row r="109" spans="1:8" x14ac:dyDescent="0.25">
      <c r="A109" s="26" t="s">
        <v>56</v>
      </c>
      <c r="B109" s="26"/>
      <c r="C109" s="27"/>
      <c r="D109" s="27"/>
      <c r="E109" s="8">
        <v>1700000</v>
      </c>
      <c r="F109" s="8">
        <v>0</v>
      </c>
      <c r="G109" s="8">
        <f>E109-F109</f>
        <v>1700000</v>
      </c>
      <c r="H109" s="8">
        <v>0</v>
      </c>
    </row>
    <row r="110" spans="1:8" x14ac:dyDescent="0.25">
      <c r="A110" s="26" t="s">
        <v>81</v>
      </c>
      <c r="B110" s="26"/>
      <c r="C110" s="27"/>
      <c r="D110" s="27"/>
      <c r="E110" s="10">
        <v>10000000</v>
      </c>
      <c r="F110" s="10">
        <v>1488313.06</v>
      </c>
      <c r="G110" s="10">
        <f>E110-F110</f>
        <v>8511686.9399999995</v>
      </c>
      <c r="H110" s="9">
        <f>F110/E110</f>
        <v>0.148831306</v>
      </c>
    </row>
    <row r="111" spans="1:8" x14ac:dyDescent="0.25">
      <c r="A111" s="19"/>
      <c r="B111" s="19"/>
      <c r="E111" s="11">
        <f>SUM(E106:E110)</f>
        <v>161310567.47999999</v>
      </c>
      <c r="F111" s="11">
        <f>F110+F109+F107+F106</f>
        <v>1634348.79</v>
      </c>
      <c r="G111" s="11">
        <f>SUM(G106:G110)</f>
        <v>159676218.69</v>
      </c>
      <c r="H111" s="12">
        <f>IF(E111&gt;0,F111/E111,0)</f>
        <v>1.0131690784626581E-2</v>
      </c>
    </row>
    <row r="112" spans="1:8" ht="18" customHeight="1" x14ac:dyDescent="0.25">
      <c r="A112" s="29"/>
      <c r="B112" s="29"/>
      <c r="C112" s="27"/>
      <c r="D112" s="27"/>
      <c r="E112" s="27"/>
      <c r="F112" s="27"/>
      <c r="G112" s="27"/>
      <c r="H112" s="27"/>
    </row>
    <row r="113" spans="1:8" ht="18" customHeight="1" x14ac:dyDescent="0.25">
      <c r="A113" s="29" t="s">
        <v>57</v>
      </c>
      <c r="B113" s="29"/>
      <c r="C113" s="27"/>
      <c r="D113" s="27"/>
      <c r="E113" s="27"/>
      <c r="F113" s="27"/>
      <c r="G113" s="27"/>
      <c r="H113" s="27"/>
    </row>
    <row r="114" spans="1:8" ht="15.2" customHeight="1" x14ac:dyDescent="0.25">
      <c r="A114" s="26" t="s">
        <v>82</v>
      </c>
      <c r="B114" s="26"/>
      <c r="C114" s="27"/>
      <c r="D114" s="27"/>
      <c r="E114" s="8">
        <v>1800000</v>
      </c>
      <c r="F114" s="8">
        <v>900000</v>
      </c>
      <c r="G114" s="8">
        <f>E114-F114</f>
        <v>900000</v>
      </c>
      <c r="H114" s="22">
        <f t="shared" ref="H114:H117" si="11">IF(E114&gt;0,F114/E114,0)</f>
        <v>0.5</v>
      </c>
    </row>
    <row r="115" spans="1:8" ht="15.2" customHeight="1" x14ac:dyDescent="0.25">
      <c r="A115" s="26" t="s">
        <v>83</v>
      </c>
      <c r="B115" s="26"/>
      <c r="C115" s="27"/>
      <c r="D115" s="27"/>
      <c r="E115" s="8">
        <v>4915900</v>
      </c>
      <c r="F115" s="8">
        <v>214600</v>
      </c>
      <c r="G115" s="8">
        <f>E115-F115</f>
        <v>4701300</v>
      </c>
      <c r="H115" s="22">
        <f t="shared" si="11"/>
        <v>4.3654264732805793E-2</v>
      </c>
    </row>
    <row r="116" spans="1:8" ht="15.2" customHeight="1" x14ac:dyDescent="0.25">
      <c r="A116" s="26" t="s">
        <v>84</v>
      </c>
      <c r="B116" s="26"/>
      <c r="C116" s="27"/>
      <c r="D116" s="27"/>
      <c r="E116" s="8">
        <v>14384880</v>
      </c>
      <c r="F116" s="8">
        <v>9144880</v>
      </c>
      <c r="G116" s="8">
        <f>E116-F116</f>
        <v>5240000</v>
      </c>
      <c r="H116" s="22">
        <f t="shared" si="11"/>
        <v>0.63572862616858816</v>
      </c>
    </row>
    <row r="117" spans="1:8" ht="15.2" customHeight="1" x14ac:dyDescent="0.25">
      <c r="A117" s="26" t="s">
        <v>57</v>
      </c>
      <c r="B117" s="26"/>
      <c r="C117" s="27"/>
      <c r="D117" s="27"/>
      <c r="E117" s="10">
        <v>7398128</v>
      </c>
      <c r="F117" s="10">
        <v>0</v>
      </c>
      <c r="G117" s="10">
        <f>E117-F117</f>
        <v>7398128</v>
      </c>
      <c r="H117" s="23">
        <f t="shared" si="11"/>
        <v>0</v>
      </c>
    </row>
    <row r="118" spans="1:8" x14ac:dyDescent="0.25">
      <c r="A118" s="26"/>
      <c r="B118" s="26"/>
      <c r="C118" s="27"/>
      <c r="D118" s="27"/>
      <c r="E118" s="11">
        <f>E117+E116+E115+E114</f>
        <v>28498908</v>
      </c>
      <c r="F118" s="11">
        <f>SUM(F114:F117)</f>
        <v>10259480</v>
      </c>
      <c r="G118" s="11">
        <f>SUM(G114:G117)</f>
        <v>18239428</v>
      </c>
      <c r="H118" s="12">
        <f>IF(E118&gt;0,F118/E118,0)</f>
        <v>0.35999554789958971</v>
      </c>
    </row>
    <row r="119" spans="1:8" x14ac:dyDescent="0.25">
      <c r="A119" s="26"/>
      <c r="B119" s="26"/>
      <c r="C119" s="27"/>
      <c r="D119" s="27"/>
      <c r="E119" s="11"/>
      <c r="F119" s="11"/>
      <c r="G119" s="11"/>
      <c r="H119" s="12"/>
    </row>
    <row r="120" spans="1:8" ht="18" customHeight="1" x14ac:dyDescent="0.25">
      <c r="A120" s="29"/>
      <c r="B120" s="29"/>
      <c r="C120" s="27"/>
      <c r="D120" s="27"/>
      <c r="E120" s="27"/>
      <c r="F120" s="27"/>
      <c r="G120" s="27"/>
      <c r="H120" s="27"/>
    </row>
    <row r="121" spans="1:8" x14ac:dyDescent="0.25">
      <c r="B121" s="29" t="s">
        <v>86</v>
      </c>
      <c r="C121" s="29"/>
      <c r="D121" s="27"/>
      <c r="E121" s="38"/>
      <c r="F121" s="38"/>
      <c r="G121" s="38"/>
      <c r="H121" s="38"/>
    </row>
    <row r="122" spans="1:8" x14ac:dyDescent="0.25">
      <c r="B122" s="26" t="s">
        <v>87</v>
      </c>
      <c r="C122" s="26"/>
      <c r="D122" s="27"/>
      <c r="E122" s="8">
        <v>1202616844.4100001</v>
      </c>
      <c r="F122" s="8">
        <v>115327310.84</v>
      </c>
      <c r="G122" s="8">
        <f>E122-F122</f>
        <v>1087289533.5700002</v>
      </c>
      <c r="H122" s="22">
        <f>F122/E122</f>
        <v>9.58969694928722E-2</v>
      </c>
    </row>
    <row r="123" spans="1:8" x14ac:dyDescent="0.25">
      <c r="B123" s="26" t="s">
        <v>88</v>
      </c>
      <c r="C123" s="26"/>
      <c r="D123" s="27"/>
      <c r="E123" s="8">
        <v>860641495</v>
      </c>
      <c r="F123" s="8">
        <v>85533863.5</v>
      </c>
      <c r="G123" s="8">
        <f>E123-F123</f>
        <v>775107631.5</v>
      </c>
      <c r="H123" s="22">
        <f>F123/E123</f>
        <v>9.9383847974934089E-2</v>
      </c>
    </row>
    <row r="124" spans="1:8" ht="15" customHeight="1" x14ac:dyDescent="0.25">
      <c r="B124" s="26" t="s">
        <v>85</v>
      </c>
      <c r="C124" s="26"/>
      <c r="D124" s="26"/>
      <c r="E124" s="10">
        <v>2446822</v>
      </c>
      <c r="F124" s="10">
        <v>1015093.83</v>
      </c>
      <c r="G124" s="10">
        <f>E124-F124</f>
        <v>1431728.17</v>
      </c>
      <c r="H124" s="23">
        <f>F124/E124</f>
        <v>0.41486214771650737</v>
      </c>
    </row>
    <row r="125" spans="1:8" x14ac:dyDescent="0.25">
      <c r="B125" s="26"/>
      <c r="C125" s="26"/>
      <c r="D125" s="27"/>
      <c r="E125" s="11">
        <f>SUM(E122:E124)</f>
        <v>2065705161.4100001</v>
      </c>
      <c r="F125" s="11">
        <f>SUM(F122:F124)</f>
        <v>201876268.17000002</v>
      </c>
      <c r="G125" s="11">
        <f>SUM(G122:G124)</f>
        <v>1863828893.2400002</v>
      </c>
      <c r="H125" s="12">
        <f>F125/E125</f>
        <v>9.7727532438464826E-2</v>
      </c>
    </row>
  </sheetData>
  <mergeCells count="103">
    <mergeCell ref="B122:D122"/>
    <mergeCell ref="B123:D123"/>
    <mergeCell ref="B124:D124"/>
    <mergeCell ref="B125:D125"/>
    <mergeCell ref="B121:H121"/>
    <mergeCell ref="A120:H120"/>
    <mergeCell ref="A107:D107"/>
    <mergeCell ref="A109:D109"/>
    <mergeCell ref="A110:D110"/>
    <mergeCell ref="A112:H112"/>
    <mergeCell ref="A113:H113"/>
    <mergeCell ref="A114:D114"/>
    <mergeCell ref="B108:D108"/>
    <mergeCell ref="A115:D115"/>
    <mergeCell ref="A116:D116"/>
    <mergeCell ref="A117:D117"/>
    <mergeCell ref="A118:D118"/>
    <mergeCell ref="A119:D119"/>
    <mergeCell ref="A106:D106"/>
    <mergeCell ref="A91:D91"/>
    <mergeCell ref="A92:D92"/>
    <mergeCell ref="A94:D94"/>
    <mergeCell ref="A95:D95"/>
    <mergeCell ref="A97:D97"/>
    <mergeCell ref="A98:H98"/>
    <mergeCell ref="B93:D93"/>
    <mergeCell ref="B100:D100"/>
    <mergeCell ref="A99:D99"/>
    <mergeCell ref="A101:D101"/>
    <mergeCell ref="A102:D102"/>
    <mergeCell ref="A104:D104"/>
    <mergeCell ref="A105:H105"/>
    <mergeCell ref="A90:D90"/>
    <mergeCell ref="A78:D78"/>
    <mergeCell ref="A79:D79"/>
    <mergeCell ref="A80:D80"/>
    <mergeCell ref="A81:D81"/>
    <mergeCell ref="A82:D82"/>
    <mergeCell ref="A83:D83"/>
    <mergeCell ref="A84:D84"/>
    <mergeCell ref="A85:D85"/>
    <mergeCell ref="A87:H87"/>
    <mergeCell ref="A88:H88"/>
    <mergeCell ref="A89:D89"/>
    <mergeCell ref="A77:D77"/>
    <mergeCell ref="A63:D63"/>
    <mergeCell ref="A64:D64"/>
    <mergeCell ref="A65:D65"/>
    <mergeCell ref="A68:H68"/>
    <mergeCell ref="A69:D69"/>
    <mergeCell ref="A70:D70"/>
    <mergeCell ref="A71:D71"/>
    <mergeCell ref="A74:H74"/>
    <mergeCell ref="A75:D75"/>
    <mergeCell ref="A76:D76"/>
    <mergeCell ref="A57:D57"/>
    <mergeCell ref="A58:D58"/>
    <mergeCell ref="A59:D59"/>
    <mergeCell ref="A62:H62"/>
    <mergeCell ref="A49:D49"/>
    <mergeCell ref="A50:D50"/>
    <mergeCell ref="A51:D51"/>
    <mergeCell ref="A42:D42"/>
    <mergeCell ref="A43:D43"/>
    <mergeCell ref="A46:D46"/>
    <mergeCell ref="A52:D52"/>
    <mergeCell ref="A56:H56"/>
    <mergeCell ref="B44:D44"/>
    <mergeCell ref="B45:D45"/>
    <mergeCell ref="A30:D30"/>
    <mergeCell ref="B32:D32"/>
    <mergeCell ref="A39:D39"/>
    <mergeCell ref="A40:D40"/>
    <mergeCell ref="A41:D41"/>
    <mergeCell ref="A25:D25"/>
    <mergeCell ref="A26:D26"/>
    <mergeCell ref="A27:D27"/>
    <mergeCell ref="A28:D28"/>
    <mergeCell ref="A29:D29"/>
    <mergeCell ref="A31:D31"/>
    <mergeCell ref="A33:D33"/>
    <mergeCell ref="A36:H36"/>
    <mergeCell ref="A37:D37"/>
    <mergeCell ref="A38:D38"/>
    <mergeCell ref="A21:D21"/>
    <mergeCell ref="A23:D23"/>
    <mergeCell ref="A24:D24"/>
    <mergeCell ref="A11:D11"/>
    <mergeCell ref="B13:D13"/>
    <mergeCell ref="A14:D14"/>
    <mergeCell ref="B18:D18"/>
    <mergeCell ref="B22:D22"/>
    <mergeCell ref="B16:D16"/>
    <mergeCell ref="B12:D12"/>
    <mergeCell ref="B10:D10"/>
    <mergeCell ref="A15:D15"/>
    <mergeCell ref="B17:D17"/>
    <mergeCell ref="A20:H20"/>
    <mergeCell ref="C4:G4"/>
    <mergeCell ref="C5:H5"/>
    <mergeCell ref="C6:G6"/>
    <mergeCell ref="D7:I7"/>
    <mergeCell ref="A9:D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Johenny Duran Guerrero</dc:creator>
  <cp:lastModifiedBy>Joaquin Espinal Hernandez</cp:lastModifiedBy>
  <cp:lastPrinted>2023-04-14T11:56:10Z</cp:lastPrinted>
  <dcterms:created xsi:type="dcterms:W3CDTF">2022-06-20T16:52:00Z</dcterms:created>
  <dcterms:modified xsi:type="dcterms:W3CDTF">2023-04-14T12:00:03Z</dcterms:modified>
</cp:coreProperties>
</file>