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scytrd-my.sharepoint.com/personal/jespinalh_mescyt_gob_do/Documents/Escritorio/"/>
    </mc:Choice>
  </mc:AlternateContent>
  <xr:revisionPtr revIDLastSave="50" documentId="8_{08AB52EE-0039-47E6-B652-02D6E0BA6340}" xr6:coauthVersionLast="47" xr6:coauthVersionMax="47" xr10:uidLastSave="{D42500D4-44B5-431F-84AB-8D1215B3B121}"/>
  <bookViews>
    <workbookView xWindow="-120" yWindow="-120" windowWidth="29040" windowHeight="15840" xr2:uid="{ED774C84-0B33-4284-BA8F-68386E447208}"/>
  </bookViews>
  <sheets>
    <sheet name="Hoja1 (2)" sheetId="2" r:id="rId1"/>
  </sheets>
  <definedNames>
    <definedName name="_xlnm.Print_Area" localSheetId="0">'Hoja1 (2)'!$A$1:$Q$135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2" i="2" l="1"/>
  <c r="I82" i="2"/>
  <c r="H82" i="2"/>
  <c r="G51" i="2"/>
  <c r="E109" i="2"/>
  <c r="E94" i="2"/>
  <c r="G84" i="2"/>
  <c r="F84" i="2"/>
  <c r="E84" i="2"/>
  <c r="E70" i="2"/>
  <c r="J100" i="2"/>
  <c r="J98" i="2"/>
  <c r="J97" i="2"/>
  <c r="G101" i="2"/>
  <c r="F101" i="2"/>
  <c r="E101" i="2"/>
  <c r="G94" i="2"/>
  <c r="F94" i="2"/>
  <c r="J81" i="2"/>
  <c r="J77" i="2"/>
  <c r="J76" i="2"/>
  <c r="G70" i="2"/>
  <c r="F70" i="2"/>
  <c r="G64" i="2"/>
  <c r="F64" i="2"/>
  <c r="E64" i="2"/>
  <c r="G58" i="2"/>
  <c r="E58" i="2"/>
  <c r="F51" i="2"/>
  <c r="E51" i="2"/>
  <c r="G45" i="2"/>
  <c r="F45" i="2"/>
  <c r="E45" i="2"/>
  <c r="G34" i="2"/>
  <c r="F34" i="2"/>
  <c r="E34" i="2"/>
  <c r="J12" i="2"/>
  <c r="J11" i="2"/>
  <c r="G18" i="2"/>
  <c r="F18" i="2"/>
  <c r="E18" i="2"/>
  <c r="G123" i="2"/>
  <c r="F123" i="2"/>
  <c r="E123" i="2"/>
  <c r="I122" i="2"/>
  <c r="H122" i="2"/>
  <c r="J122" i="2" s="1"/>
  <c r="H121" i="2"/>
  <c r="J121" i="2" s="1"/>
  <c r="H120" i="2"/>
  <c r="H123" i="2" s="1"/>
  <c r="G116" i="2"/>
  <c r="F116" i="2"/>
  <c r="E116" i="2"/>
  <c r="H115" i="2"/>
  <c r="J115" i="2" s="1"/>
  <c r="H114" i="2"/>
  <c r="J114" i="2" s="1"/>
  <c r="H113" i="2"/>
  <c r="J113" i="2" s="1"/>
  <c r="H112" i="2"/>
  <c r="H116" i="2" s="1"/>
  <c r="G109" i="2"/>
  <c r="F109" i="2"/>
  <c r="H108" i="2"/>
  <c r="J108" i="2" s="1"/>
  <c r="H107" i="2"/>
  <c r="J107" i="2" s="1"/>
  <c r="H106" i="2"/>
  <c r="J106" i="2" s="1"/>
  <c r="H105" i="2"/>
  <c r="J105" i="2" s="1"/>
  <c r="H104" i="2"/>
  <c r="J104" i="2" s="1"/>
  <c r="H100" i="2"/>
  <c r="I100" i="2" s="1"/>
  <c r="J99" i="2"/>
  <c r="H99" i="2"/>
  <c r="I99" i="2" s="1"/>
  <c r="H98" i="2"/>
  <c r="I98" i="2" s="1"/>
  <c r="H97" i="2"/>
  <c r="H93" i="2"/>
  <c r="J93" i="2" s="1"/>
  <c r="H92" i="2"/>
  <c r="J92" i="2" s="1"/>
  <c r="H91" i="2"/>
  <c r="J91" i="2" s="1"/>
  <c r="H90" i="2"/>
  <c r="I90" i="2" s="1"/>
  <c r="H89" i="2"/>
  <c r="I89" i="2" s="1"/>
  <c r="H88" i="2"/>
  <c r="J88" i="2" s="1"/>
  <c r="H87" i="2"/>
  <c r="H83" i="2"/>
  <c r="J83" i="2" s="1"/>
  <c r="H81" i="2"/>
  <c r="I81" i="2" s="1"/>
  <c r="H80" i="2"/>
  <c r="J80" i="2" s="1"/>
  <c r="J79" i="2"/>
  <c r="I79" i="2"/>
  <c r="I78" i="2"/>
  <c r="H78" i="2"/>
  <c r="J78" i="2" s="1"/>
  <c r="H77" i="2"/>
  <c r="H76" i="2"/>
  <c r="I76" i="2" s="1"/>
  <c r="H75" i="2"/>
  <c r="I75" i="2" s="1"/>
  <c r="H74" i="2"/>
  <c r="I74" i="2" s="1"/>
  <c r="I73" i="2"/>
  <c r="H73" i="2"/>
  <c r="J73" i="2" s="1"/>
  <c r="J69" i="2"/>
  <c r="I69" i="2"/>
  <c r="H68" i="2"/>
  <c r="J68" i="2" s="1"/>
  <c r="I67" i="2"/>
  <c r="H67" i="2"/>
  <c r="J67" i="2" s="1"/>
  <c r="J63" i="2"/>
  <c r="H62" i="2"/>
  <c r="H61" i="2"/>
  <c r="J61" i="2" s="1"/>
  <c r="F58" i="2"/>
  <c r="H57" i="2"/>
  <c r="J57" i="2" s="1"/>
  <c r="H56" i="2"/>
  <c r="J56" i="2" s="1"/>
  <c r="H55" i="2"/>
  <c r="J55" i="2" s="1"/>
  <c r="H50" i="2"/>
  <c r="H51" i="2" s="1"/>
  <c r="H44" i="2"/>
  <c r="I44" i="2" s="1"/>
  <c r="J43" i="2"/>
  <c r="I43" i="2"/>
  <c r="H43" i="2"/>
  <c r="H42" i="2"/>
  <c r="I42" i="2" s="1"/>
  <c r="H41" i="2"/>
  <c r="J41" i="2" s="1"/>
  <c r="H40" i="2"/>
  <c r="I40" i="2" s="1"/>
  <c r="H39" i="2"/>
  <c r="J39" i="2" s="1"/>
  <c r="H38" i="2"/>
  <c r="I38" i="2" s="1"/>
  <c r="I37" i="2"/>
  <c r="H37" i="2"/>
  <c r="J37" i="2" s="1"/>
  <c r="H33" i="2"/>
  <c r="J33" i="2" s="1"/>
  <c r="H32" i="2"/>
  <c r="J32" i="2" s="1"/>
  <c r="H31" i="2"/>
  <c r="I31" i="2" s="1"/>
  <c r="H30" i="2"/>
  <c r="I30" i="2" s="1"/>
  <c r="H29" i="2"/>
  <c r="J29" i="2" s="1"/>
  <c r="H28" i="2"/>
  <c r="I28" i="2" s="1"/>
  <c r="H27" i="2"/>
  <c r="I27" i="2" s="1"/>
  <c r="H26" i="2"/>
  <c r="J26" i="2" s="1"/>
  <c r="H25" i="2"/>
  <c r="J25" i="2" s="1"/>
  <c r="H24" i="2"/>
  <c r="I24" i="2" s="1"/>
  <c r="H23" i="2"/>
  <c r="J23" i="2" s="1"/>
  <c r="H22" i="2"/>
  <c r="J22" i="2" s="1"/>
  <c r="H21" i="2"/>
  <c r="I21" i="2" s="1"/>
  <c r="H17" i="2"/>
  <c r="J17" i="2" s="1"/>
  <c r="H16" i="2"/>
  <c r="I16" i="2" s="1"/>
  <c r="H15" i="2"/>
  <c r="I15" i="2" s="1"/>
  <c r="H14" i="2"/>
  <c r="I14" i="2" s="1"/>
  <c r="H13" i="2"/>
  <c r="J13" i="2" s="1"/>
  <c r="I12" i="2"/>
  <c r="H12" i="2"/>
  <c r="H11" i="2"/>
  <c r="I11" i="2" s="1"/>
  <c r="J44" i="2" l="1"/>
  <c r="I91" i="2"/>
  <c r="J40" i="2"/>
  <c r="J123" i="2"/>
  <c r="J74" i="2"/>
  <c r="I108" i="2"/>
  <c r="J16" i="2"/>
  <c r="J42" i="2"/>
  <c r="H101" i="2"/>
  <c r="J101" i="2" s="1"/>
  <c r="H94" i="2"/>
  <c r="J31" i="2"/>
  <c r="J87" i="2"/>
  <c r="J116" i="2"/>
  <c r="J89" i="2"/>
  <c r="I39" i="2"/>
  <c r="I93" i="2"/>
  <c r="H64" i="2"/>
  <c r="J64" i="2" s="1"/>
  <c r="J120" i="2"/>
  <c r="I112" i="2"/>
  <c r="I23" i="2"/>
  <c r="I105" i="2"/>
  <c r="I56" i="2"/>
  <c r="I68" i="2"/>
  <c r="I70" i="2" s="1"/>
  <c r="I87" i="2"/>
  <c r="I113" i="2"/>
  <c r="J14" i="2"/>
  <c r="J21" i="2"/>
  <c r="I26" i="2"/>
  <c r="I104" i="2"/>
  <c r="H34" i="2"/>
  <c r="J34" i="2" s="1"/>
  <c r="J90" i="2"/>
  <c r="J15" i="2"/>
  <c r="H45" i="2"/>
  <c r="J45" i="2" s="1"/>
  <c r="J75" i="2"/>
  <c r="I55" i="2"/>
  <c r="I120" i="2"/>
  <c r="I33" i="2"/>
  <c r="H58" i="2"/>
  <c r="J58" i="2" s="1"/>
  <c r="H84" i="2"/>
  <c r="J84" i="2" s="1"/>
  <c r="I107" i="2"/>
  <c r="I114" i="2"/>
  <c r="H70" i="2"/>
  <c r="J70" i="2" s="1"/>
  <c r="J94" i="2"/>
  <c r="H18" i="2"/>
  <c r="J18" i="2" s="1"/>
  <c r="I61" i="2"/>
  <c r="J27" i="2"/>
  <c r="J38" i="2"/>
  <c r="I50" i="2"/>
  <c r="I51" i="2" s="1"/>
  <c r="J28" i="2"/>
  <c r="J50" i="2"/>
  <c r="J51" i="2"/>
  <c r="I13" i="2"/>
  <c r="I17" i="2"/>
  <c r="I22" i="2"/>
  <c r="I25" i="2"/>
  <c r="I29" i="2"/>
  <c r="I32" i="2"/>
  <c r="I41" i="2"/>
  <c r="I57" i="2"/>
  <c r="I62" i="2"/>
  <c r="I64" i="2" s="1"/>
  <c r="I77" i="2"/>
  <c r="I80" i="2"/>
  <c r="I83" i="2"/>
  <c r="I88" i="2"/>
  <c r="I92" i="2"/>
  <c r="I97" i="2"/>
  <c r="I101" i="2" s="1"/>
  <c r="I106" i="2"/>
  <c r="I109" i="2" s="1"/>
  <c r="J112" i="2"/>
  <c r="I115" i="2"/>
  <c r="I121" i="2"/>
  <c r="H109" i="2"/>
  <c r="J109" i="2" s="1"/>
  <c r="J62" i="2"/>
  <c r="I123" i="2" l="1"/>
  <c r="I18" i="2"/>
  <c r="I45" i="2"/>
  <c r="I34" i="2"/>
  <c r="I84" i="2"/>
  <c r="I58" i="2"/>
  <c r="I94" i="2"/>
  <c r="I116" i="2"/>
</calcChain>
</file>

<file path=xl/sharedStrings.xml><?xml version="1.0" encoding="utf-8"?>
<sst xmlns="http://schemas.openxmlformats.org/spreadsheetml/2006/main" count="100" uniqueCount="89">
  <si>
    <t>Áreas / Departamentos</t>
  </si>
  <si>
    <t>Presupuestado</t>
  </si>
  <si>
    <t>Disponible</t>
  </si>
  <si>
    <t>Ejecucion</t>
  </si>
  <si>
    <t>Despacho del Ministerio</t>
  </si>
  <si>
    <t>Despacho del Ministro</t>
  </si>
  <si>
    <t>Dirección de Gabinete</t>
  </si>
  <si>
    <t>Oficina de Libre Acceso a la Información</t>
  </si>
  <si>
    <t>Oficina Regional Norte</t>
  </si>
  <si>
    <t>Departamento Jurídico</t>
  </si>
  <si>
    <t>Viceministerio de Ciencia y Tecnología</t>
  </si>
  <si>
    <t>Viceministerio de en Ciencia y Tecnología</t>
  </si>
  <si>
    <t>Dirección de Investigación en Ciencia y Tecnología</t>
  </si>
  <si>
    <t>Departamento de Evaluación, Selección y Seguimiento de Proyectos de C y T</t>
  </si>
  <si>
    <t>Viceministerio de Educación Superior</t>
  </si>
  <si>
    <t>Departamento de Servicios al Usuario</t>
  </si>
  <si>
    <t>Departamento de Grado</t>
  </si>
  <si>
    <t>Departamento de Postgrado</t>
  </si>
  <si>
    <t>Dirección de Lenguas Extranjeras</t>
  </si>
  <si>
    <t>Departamento de Coordinación Académica</t>
  </si>
  <si>
    <t>Departamento de Coordinación Administrativa</t>
  </si>
  <si>
    <t>Viceministerio de Relaciones Internacionales</t>
  </si>
  <si>
    <t>Departamento de Acuerdos y Convenios Internacionales</t>
  </si>
  <si>
    <t>Departamento de Movilidad de Profesores y Estudiantes</t>
  </si>
  <si>
    <t>Viceministerio de Evaluación y Acreditación de las IES</t>
  </si>
  <si>
    <t>Departamento de Evaluación Quinquenal</t>
  </si>
  <si>
    <t>Departamento para la Acreditación</t>
  </si>
  <si>
    <t>Viceministerio de Extensión</t>
  </si>
  <si>
    <t>Departamento de Cultura</t>
  </si>
  <si>
    <t>Departamento de Desarrollo y Difusión de Valores</t>
  </si>
  <si>
    <t>Viceministerio Administrativo Financiero</t>
  </si>
  <si>
    <t>Dirección Administrativa</t>
  </si>
  <si>
    <t>Departamento de Mantenimiento</t>
  </si>
  <si>
    <t>División de Mayordomía</t>
  </si>
  <si>
    <t>División de Suministro</t>
  </si>
  <si>
    <t>División de Transportación</t>
  </si>
  <si>
    <t>Departamento de Compras y Contrataciones</t>
  </si>
  <si>
    <t>Dirección Financiera</t>
  </si>
  <si>
    <t>Departamento de Contabilidad</t>
  </si>
  <si>
    <t>Departamento de Presupuesto</t>
  </si>
  <si>
    <t>Departamento de Tesorería</t>
  </si>
  <si>
    <t>Dirección de Planificación y Desarrollo</t>
  </si>
  <si>
    <t>Departamento de Calidad en la Gestión</t>
  </si>
  <si>
    <t>Departamento de Cooperación Internacional</t>
  </si>
  <si>
    <t>Departamento de Desarrollo Institucional</t>
  </si>
  <si>
    <t>Departamento de Estadísticas</t>
  </si>
  <si>
    <t>Departamento de Formulación, Monitoreo y Evaluación de PPP</t>
  </si>
  <si>
    <t>Dirección de Comunicaciones</t>
  </si>
  <si>
    <t>Departamento de Publicaciones</t>
  </si>
  <si>
    <t>Departamento de Relaciones Públicas</t>
  </si>
  <si>
    <t>Dirección de Recursos Humanos</t>
  </si>
  <si>
    <t>Departamento de Reclutamiento, Selección y Evaluación</t>
  </si>
  <si>
    <t>Departamento de Capacitación</t>
  </si>
  <si>
    <t>Dirección de Tecnologías de la Información y la Comunicación</t>
  </si>
  <si>
    <t>Consejo Nacional de Educación Superior, Ciencia y Tecnología</t>
  </si>
  <si>
    <t xml:space="preserve">Total Area </t>
  </si>
  <si>
    <t>Agenda Digital</t>
  </si>
  <si>
    <t>Departamento de Indicadores de Ciencia, Tecnología e Innovación</t>
  </si>
  <si>
    <t xml:space="preserve">Departamento de Emprendimiento Social-IES </t>
  </si>
  <si>
    <t>Departamento de Difusión y Divulgación de Ciencias, Tecnología e Innovación</t>
  </si>
  <si>
    <t>Departamento de Fomento y Formación Científica</t>
  </si>
  <si>
    <t>Departamento de Gestión de la Innovación y Transferencia del Conocimiento</t>
  </si>
  <si>
    <t>Departamento de Vinculación de Gestión IES-Empresa</t>
  </si>
  <si>
    <t>Departamento de Control de Ejecución de Proyectos Científicos</t>
  </si>
  <si>
    <t>Departamento de Investigación en Ciencias Básicas y Aplicadas</t>
  </si>
  <si>
    <t>Departamento de Investigación en Ciencias Sociales y Humanísticas</t>
  </si>
  <si>
    <t>Departamento de Auditoria al Registro Académico y Admisiones de las IES</t>
  </si>
  <si>
    <t>Departamento de Pruebas Diagnósticas y Seguimiento</t>
  </si>
  <si>
    <t>Departamento Técnico Superior</t>
  </si>
  <si>
    <t xml:space="preserve"> </t>
  </si>
  <si>
    <t>Comision de Etica</t>
  </si>
  <si>
    <t>Direccion de Educacion a Distancia</t>
  </si>
  <si>
    <t>Unidad de Igualdad de Género</t>
  </si>
  <si>
    <t>Protocolo y Eventos</t>
  </si>
  <si>
    <t>Departamento de Organización del Trabajo y Compensaciones</t>
  </si>
  <si>
    <t>División de Relaciones Laborales y Sociales</t>
  </si>
  <si>
    <t>Departamento de Administración de Servicios TIC</t>
  </si>
  <si>
    <t>Departamento de Desarrollo e Implementación de Sistemas</t>
  </si>
  <si>
    <t>Departamento de Operaciones TIC</t>
  </si>
  <si>
    <t>Departamento de Seguimiento a Becarios y Egresados</t>
  </si>
  <si>
    <t>Direccion de Becas</t>
  </si>
  <si>
    <t>Becas Internacionales</t>
  </si>
  <si>
    <t xml:space="preserve">Becas Nacionales </t>
  </si>
  <si>
    <t>Aprobado 2do Trimestre</t>
  </si>
  <si>
    <t>Aprobado 1er Trimestre</t>
  </si>
  <si>
    <t>Total Validado y Aprobado 1er y 2doTrimestre</t>
  </si>
  <si>
    <t xml:space="preserve">  DIRECCIÓN DE PLANIFICACIÓN Y DESARROLLO</t>
  </si>
  <si>
    <t>DEPARTAMENTO DE FORMULACIÓN, MONITOREO Y EVALUACIÓN DE PLANES, PROGRAMAS Y PROYECTOS</t>
  </si>
  <si>
    <r>
      <t xml:space="preserve">           PLAN OPERATIVO ANUAL 
             Informe  de Ejecución </t>
    </r>
    <r>
      <rPr>
        <b/>
        <sz val="8"/>
        <rFont val="Times New Roman"/>
        <family val="1"/>
      </rPr>
      <t xml:space="preserve">Financiera </t>
    </r>
    <r>
      <rPr>
        <b/>
        <sz val="8"/>
        <color rgb="FF000000"/>
        <rFont val="Times New Roman"/>
        <family val="1"/>
      </rPr>
      <t>de POA  2do Trimestre
     Abril-Junio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</si>
</sst>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10409]#,##0.00;\(#,##0.00\)"/>
    <numFmt numFmtId="165" formatCode="[$-10409]#,##0.00\ %"/>
    <numFmt numFmtId="166" formatCode="[$-10409]0.00\ %"/>
    <numFmt numFmtId="167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Times New Roman"/>
      <family val="1"/>
    </font>
    <font>
      <b/>
      <sz val="8"/>
      <color rgb="FF666666"/>
      <name val="Arial"/>
      <family val="2"/>
    </font>
    <font>
      <b/>
      <sz val="8"/>
      <color rgb="FF333333"/>
      <name val="Times New Roman"/>
      <family val="1"/>
    </font>
    <font>
      <sz val="11"/>
      <color rgb="FFFF000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theme="4"/>
      <name val="Calibri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 readingOrder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horizontal="right" vertical="top" wrapText="1" readingOrder="1"/>
    </xf>
    <xf numFmtId="165" fontId="4" fillId="0" borderId="0" xfId="0" applyNumberFormat="1" applyFont="1" applyAlignment="1">
      <alignment horizontal="right" vertical="top" wrapText="1" readingOrder="1"/>
    </xf>
    <xf numFmtId="0" fontId="5" fillId="0" borderId="0" xfId="0" applyFont="1"/>
    <xf numFmtId="164" fontId="6" fillId="0" borderId="0" xfId="0" applyNumberFormat="1" applyFont="1" applyAlignment="1">
      <alignment horizontal="right" vertical="top" wrapText="1" readingOrder="1"/>
    </xf>
    <xf numFmtId="165" fontId="6" fillId="0" borderId="0" xfId="0" applyNumberFormat="1" applyFont="1" applyAlignment="1">
      <alignment horizontal="right" vertical="top" wrapText="1" readingOrder="1"/>
    </xf>
    <xf numFmtId="164" fontId="6" fillId="0" borderId="5" xfId="0" applyNumberFormat="1" applyFont="1" applyBorder="1" applyAlignment="1">
      <alignment horizontal="right" vertical="top" wrapText="1" readingOrder="1"/>
    </xf>
    <xf numFmtId="164" fontId="7" fillId="0" borderId="0" xfId="0" applyNumberFormat="1" applyFont="1" applyAlignment="1">
      <alignment horizontal="right" vertical="top" wrapText="1" readingOrder="1"/>
    </xf>
    <xf numFmtId="166" fontId="7" fillId="0" borderId="0" xfId="0" applyNumberFormat="1" applyFont="1" applyAlignment="1">
      <alignment horizontal="right" vertical="top" wrapText="1" readingOrder="1"/>
    </xf>
    <xf numFmtId="0" fontId="8" fillId="0" borderId="0" xfId="0" applyFont="1"/>
    <xf numFmtId="44" fontId="1" fillId="0" borderId="0" xfId="0" applyNumberFormat="1" applyFont="1"/>
    <xf numFmtId="4" fontId="1" fillId="0" borderId="0" xfId="0" applyNumberFormat="1" applyFont="1"/>
    <xf numFmtId="39" fontId="1" fillId="0" borderId="0" xfId="0" applyNumberFormat="1" applyFont="1"/>
    <xf numFmtId="3" fontId="1" fillId="0" borderId="0" xfId="0" applyNumberFormat="1" applyFont="1"/>
    <xf numFmtId="167" fontId="1" fillId="0" borderId="0" xfId="0" applyNumberFormat="1" applyFont="1"/>
    <xf numFmtId="0" fontId="6" fillId="0" borderId="0" xfId="0" applyFont="1" applyAlignment="1">
      <alignment vertical="top" wrapText="1" readingOrder="1"/>
    </xf>
    <xf numFmtId="166" fontId="6" fillId="0" borderId="0" xfId="0" applyNumberFormat="1" applyFont="1" applyAlignment="1">
      <alignment horizontal="right" vertical="top" wrapText="1" readingOrder="1"/>
    </xf>
    <xf numFmtId="166" fontId="6" fillId="0" borderId="5" xfId="0" applyNumberFormat="1" applyFont="1" applyBorder="1" applyAlignment="1">
      <alignment horizontal="right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44" fontId="5" fillId="0" borderId="0" xfId="0" applyNumberFormat="1" applyFont="1"/>
    <xf numFmtId="0" fontId="12" fillId="0" borderId="0" xfId="0" applyFont="1"/>
    <xf numFmtId="165" fontId="6" fillId="0" borderId="5" xfId="0" applyNumberFormat="1" applyFont="1" applyBorder="1" applyAlignment="1">
      <alignment horizontal="right" vertical="top" wrapText="1" readingOrder="1"/>
    </xf>
    <xf numFmtId="165" fontId="7" fillId="0" borderId="0" xfId="0" applyNumberFormat="1" applyFont="1" applyAlignment="1">
      <alignment horizontal="right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readingOrder="1"/>
    </xf>
    <xf numFmtId="0" fontId="3" fillId="2" borderId="3" xfId="0" applyFont="1" applyFill="1" applyBorder="1" applyAlignment="1">
      <alignment horizontal="left"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4" fontId="7" fillId="0" borderId="6" xfId="0" applyNumberFormat="1" applyFont="1" applyBorder="1" applyAlignment="1">
      <alignment horizontal="left" vertical="top" readingOrder="1"/>
    </xf>
    <xf numFmtId="0" fontId="9" fillId="0" borderId="6" xfId="0" applyFont="1" applyBorder="1" applyAlignment="1">
      <alignment horizontal="left" vertical="top" readingOrder="1"/>
    </xf>
    <xf numFmtId="0" fontId="6" fillId="0" borderId="0" xfId="0" applyFont="1" applyAlignment="1">
      <alignment horizontal="left" vertical="top" wrapText="1" readingOrder="1"/>
    </xf>
    <xf numFmtId="0" fontId="7" fillId="0" borderId="0" xfId="0" applyFont="1" applyAlignment="1">
      <alignment vertical="top" wrapText="1" readingOrder="1"/>
    </xf>
    <xf numFmtId="0" fontId="13" fillId="0" borderId="0" xfId="0" applyFont="1"/>
    <xf numFmtId="0" fontId="10" fillId="0" borderId="0" xfId="0" applyFont="1" applyAlignment="1">
      <alignment vertical="top" wrapText="1" readingOrder="1"/>
    </xf>
    <xf numFmtId="0" fontId="1" fillId="0" borderId="0" xfId="0" applyFont="1"/>
    <xf numFmtId="0" fontId="6" fillId="0" borderId="0" xfId="0" applyFont="1" applyAlignment="1">
      <alignment vertical="top" wrapText="1" readingOrder="1"/>
    </xf>
    <xf numFmtId="0" fontId="9" fillId="0" borderId="0" xfId="0" applyFont="1"/>
    <xf numFmtId="0" fontId="9" fillId="0" borderId="0" xfId="0" applyFont="1" applyAlignment="1">
      <alignment wrapText="1"/>
    </xf>
    <xf numFmtId="0" fontId="11" fillId="0" borderId="0" xfId="0" applyFont="1" applyAlignment="1">
      <alignment vertical="top" wrapText="1" readingOrder="1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2159550</xdr:colOff>
      <xdr:row>0</xdr:row>
      <xdr:rowOff>0</xdr:rowOff>
    </xdr:from>
    <xdr:to>
      <xdr:col>5</xdr:col>
      <xdr:colOff>431119</xdr:colOff>
      <xdr:row>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13E6E9-7E40-4FB7-8C6F-4D74A6D8DBBE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19460"/>
        <a:stretch/>
      </xdr:blipFill>
      <xdr:spPr>
        <a:xfrm>
          <a:off x="3073172" y="0"/>
          <a:ext cx="2071850" cy="910318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96</xdr:row>
      <xdr:rowOff>9525</xdr:rowOff>
    </xdr:from>
    <xdr:to>
      <xdr:col>11</xdr:col>
      <xdr:colOff>0</xdr:colOff>
      <xdr:row>96</xdr:row>
      <xdr:rowOff>200025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3B34835E-DD51-41D7-B67C-CED91CA51172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29825" y="19469100"/>
          <a:ext cx="9525" cy="1905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96</xdr:row>
      <xdr:rowOff>200025</xdr:rowOff>
    </xdr:from>
    <xdr:to>
      <xdr:col>11</xdr:col>
      <xdr:colOff>0</xdr:colOff>
      <xdr:row>98</xdr:row>
      <xdr:rowOff>161925</xdr:rowOff>
    </xdr:to>
    <xdr:pic>
      <xdr:nvPicPr>
        <xdr:cNvPr id="4" name="Picture 10">
          <a:extLst>
            <a:ext uri="{FF2B5EF4-FFF2-40B4-BE49-F238E27FC236}">
              <a16:creationId xmlns:a16="http://schemas.microsoft.com/office/drawing/2014/main" id="{DAE01B83-26F5-4FE0-84D4-F3EFAF45086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29825" y="19659600"/>
          <a:ext cx="9525" cy="419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98</xdr:row>
      <xdr:rowOff>152400</xdr:rowOff>
    </xdr:from>
    <xdr:to>
      <xdr:col>11</xdr:col>
      <xdr:colOff>0</xdr:colOff>
      <xdr:row>99</xdr:row>
      <xdr:rowOff>152400</xdr:rowOff>
    </xdr:to>
    <xdr:pic>
      <xdr:nvPicPr>
        <xdr:cNvPr id="5" name="Picture 11">
          <a:extLst>
            <a:ext uri="{FF2B5EF4-FFF2-40B4-BE49-F238E27FC236}">
              <a16:creationId xmlns:a16="http://schemas.microsoft.com/office/drawing/2014/main" id="{39B76936-7F15-466A-9913-41B191A45BF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29825" y="20069175"/>
          <a:ext cx="9525" cy="1905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56</xdr:row>
      <xdr:rowOff>19050</xdr:rowOff>
    </xdr:from>
    <xdr:to>
      <xdr:col>11</xdr:col>
      <xdr:colOff>0</xdr:colOff>
      <xdr:row>57</xdr:row>
      <xdr:rowOff>19050</xdr:rowOff>
    </xdr:to>
    <xdr:pic>
      <xdr:nvPicPr>
        <xdr:cNvPr id="6" name="Picture 53">
          <a:extLst>
            <a:ext uri="{FF2B5EF4-FFF2-40B4-BE49-F238E27FC236}">
              <a16:creationId xmlns:a16="http://schemas.microsoft.com/office/drawing/2014/main" id="{F4997E74-A553-4195-AD57-04C7DDA36D1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29825" y="11630025"/>
          <a:ext cx="9525" cy="1905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73</xdr:row>
      <xdr:rowOff>0</xdr:rowOff>
    </xdr:from>
    <xdr:to>
      <xdr:col>11</xdr:col>
      <xdr:colOff>0</xdr:colOff>
      <xdr:row>73</xdr:row>
      <xdr:rowOff>9525</xdr:rowOff>
    </xdr:to>
    <xdr:pic>
      <xdr:nvPicPr>
        <xdr:cNvPr id="7" name="Picture 44">
          <a:extLst>
            <a:ext uri="{FF2B5EF4-FFF2-40B4-BE49-F238E27FC236}">
              <a16:creationId xmlns:a16="http://schemas.microsoft.com/office/drawing/2014/main" id="{A7F46CFC-07A0-4F16-AB3E-A0B4E13D3DE2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29825" y="14963775"/>
          <a:ext cx="9525" cy="95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C3EC4-686E-4AA3-B72D-2B0AFB247150}">
  <dimension ref="A1:T128"/>
  <sheetViews>
    <sheetView tabSelected="1" view="pageBreakPreview" topLeftCell="A104" zoomScaleNormal="98" zoomScaleSheetLayoutView="100" workbookViewId="0">
      <selection activeCell="J83" sqref="J83"/>
    </sheetView>
  </sheetViews>
  <sheetFormatPr baseColWidth="10" defaultRowHeight="15" x14ac:dyDescent="0.25"/>
  <cols>
    <col min="1" max="1" width="0.140625" style="1" customWidth="1"/>
    <col min="2" max="2" width="3.140625" style="1" customWidth="1"/>
    <col min="3" max="3" width="10.28515625" style="1" customWidth="1"/>
    <col min="4" max="4" width="43.5703125" style="1" customWidth="1"/>
    <col min="5" max="5" width="15.28515625" style="1" customWidth="1"/>
    <col min="6" max="7" width="13.7109375" style="1" customWidth="1"/>
    <col min="8" max="8" width="16.140625" style="1" customWidth="1"/>
    <col min="9" max="9" width="15.140625" style="1" customWidth="1"/>
    <col min="10" max="10" width="12.140625" style="1" customWidth="1"/>
    <col min="11" max="11" width="0.140625" style="1" customWidth="1"/>
    <col min="12" max="12" width="2.85546875" style="1" customWidth="1"/>
    <col min="13" max="13" width="11.42578125" style="1"/>
    <col min="14" max="14" width="13.7109375" style="1" bestFit="1" customWidth="1"/>
    <col min="15" max="15" width="15.140625" style="1" bestFit="1" customWidth="1"/>
    <col min="16" max="16" width="15" style="1" bestFit="1" customWidth="1"/>
    <col min="17" max="17" width="16.28515625" style="1" bestFit="1" customWidth="1"/>
    <col min="18" max="19" width="14.140625" style="1" bestFit="1" customWidth="1"/>
    <col min="20" max="20" width="13.42578125" style="1" bestFit="1" customWidth="1"/>
    <col min="21" max="16384" width="11.42578125" style="1"/>
  </cols>
  <sheetData>
    <row r="1" spans="1:12" ht="43.5" customHeight="1" x14ac:dyDescent="0.25"/>
    <row r="4" spans="1:12" ht="12.75" customHeight="1" x14ac:dyDescent="0.25">
      <c r="C4" s="27" t="s">
        <v>86</v>
      </c>
      <c r="D4" s="27"/>
      <c r="E4" s="27"/>
      <c r="F4" s="27"/>
      <c r="G4" s="27"/>
      <c r="H4" s="27"/>
      <c r="I4" s="27"/>
      <c r="J4" s="2"/>
      <c r="K4" s="3"/>
    </row>
    <row r="5" spans="1:12" ht="12" customHeight="1" x14ac:dyDescent="0.25">
      <c r="C5" s="27" t="s">
        <v>87</v>
      </c>
      <c r="D5" s="27"/>
      <c r="E5" s="27"/>
      <c r="F5" s="27"/>
      <c r="G5" s="27"/>
      <c r="H5" s="27"/>
      <c r="I5" s="27"/>
      <c r="J5" s="27"/>
      <c r="K5" s="3"/>
    </row>
    <row r="6" spans="1:12" ht="41.25" customHeight="1" x14ac:dyDescent="0.25">
      <c r="C6" s="27" t="s">
        <v>88</v>
      </c>
      <c r="D6" s="27"/>
      <c r="E6" s="27"/>
      <c r="F6" s="27"/>
      <c r="G6" s="27"/>
      <c r="H6" s="27"/>
      <c r="I6" s="27"/>
      <c r="J6" s="2"/>
      <c r="K6" s="2"/>
    </row>
    <row r="7" spans="1:12" x14ac:dyDescent="0.25">
      <c r="A7" s="4"/>
      <c r="B7" s="4"/>
      <c r="C7" s="4"/>
      <c r="D7" s="28"/>
      <c r="E7" s="28"/>
      <c r="F7" s="28"/>
      <c r="G7" s="28"/>
      <c r="H7" s="28"/>
      <c r="I7" s="28"/>
      <c r="J7" s="28"/>
      <c r="K7" s="28"/>
      <c r="L7" s="4"/>
    </row>
    <row r="8" spans="1:12" ht="2.1" customHeight="1" x14ac:dyDescent="0.25"/>
    <row r="9" spans="1:12" ht="38.25" customHeight="1" x14ac:dyDescent="0.25">
      <c r="A9" s="29" t="s">
        <v>0</v>
      </c>
      <c r="B9" s="30"/>
      <c r="C9" s="31"/>
      <c r="D9" s="32"/>
      <c r="E9" s="5" t="s">
        <v>1</v>
      </c>
      <c r="F9" s="22" t="s">
        <v>84</v>
      </c>
      <c r="G9" s="22" t="s">
        <v>83</v>
      </c>
      <c r="H9" s="22" t="s">
        <v>85</v>
      </c>
      <c r="I9" s="5" t="s">
        <v>2</v>
      </c>
      <c r="J9" s="5" t="s">
        <v>3</v>
      </c>
    </row>
    <row r="10" spans="1:12" ht="18" customHeight="1" x14ac:dyDescent="0.25">
      <c r="A10" s="8" t="s">
        <v>4</v>
      </c>
      <c r="B10" s="33" t="s">
        <v>5</v>
      </c>
      <c r="C10" s="34"/>
      <c r="D10" s="34"/>
      <c r="E10" s="8"/>
      <c r="F10" s="8"/>
      <c r="G10" s="8"/>
      <c r="H10" s="8"/>
      <c r="I10" s="8"/>
      <c r="J10" s="9"/>
    </row>
    <row r="11" spans="1:12" ht="12.75" customHeight="1" x14ac:dyDescent="0.25">
      <c r="A11" s="40" t="s">
        <v>5</v>
      </c>
      <c r="B11" s="40"/>
      <c r="C11" s="39"/>
      <c r="D11" s="39"/>
      <c r="E11" s="8">
        <v>17924125.059999999</v>
      </c>
      <c r="F11" s="8">
        <v>249152.53</v>
      </c>
      <c r="G11" s="8">
        <v>989801.84</v>
      </c>
      <c r="H11" s="8">
        <f t="shared" ref="H11:H17" si="0">SUM(F11:G11)</f>
        <v>1238954.3699999999</v>
      </c>
      <c r="I11" s="8">
        <f>E11-H11</f>
        <v>16685170.689999999</v>
      </c>
      <c r="J11" s="9">
        <f t="shared" ref="J11:J18" si="1">H11/E11</f>
        <v>6.9122167238438129E-2</v>
      </c>
    </row>
    <row r="12" spans="1:12" ht="12.75" customHeight="1" x14ac:dyDescent="0.25">
      <c r="A12" s="19"/>
      <c r="B12" s="40" t="s">
        <v>54</v>
      </c>
      <c r="C12" s="42"/>
      <c r="D12" s="42"/>
      <c r="E12" s="8">
        <v>2000000</v>
      </c>
      <c r="F12" s="8">
        <v>0</v>
      </c>
      <c r="G12" s="8">
        <v>66021</v>
      </c>
      <c r="H12" s="8">
        <f t="shared" si="0"/>
        <v>66021</v>
      </c>
      <c r="I12" s="8">
        <f t="shared" ref="I12:I17" si="2">E12-H12</f>
        <v>1933979</v>
      </c>
      <c r="J12" s="9">
        <f t="shared" si="1"/>
        <v>3.3010499999999998E-2</v>
      </c>
    </row>
    <row r="13" spans="1:12" ht="12.75" customHeight="1" x14ac:dyDescent="0.25">
      <c r="A13" s="19"/>
      <c r="B13" s="35" t="s">
        <v>6</v>
      </c>
      <c r="C13" s="35"/>
      <c r="D13" s="35"/>
      <c r="E13" s="8">
        <v>1392900</v>
      </c>
      <c r="F13" s="8">
        <v>34260</v>
      </c>
      <c r="G13" s="8">
        <v>82432.33</v>
      </c>
      <c r="H13" s="8">
        <f t="shared" si="0"/>
        <v>116692.33</v>
      </c>
      <c r="I13" s="8">
        <f t="shared" si="2"/>
        <v>1276207.67</v>
      </c>
      <c r="J13" s="9">
        <f t="shared" si="1"/>
        <v>8.3776530978533992E-2</v>
      </c>
    </row>
    <row r="14" spans="1:12" ht="15.2" customHeight="1" x14ac:dyDescent="0.25">
      <c r="A14" s="40" t="s">
        <v>7</v>
      </c>
      <c r="B14" s="40"/>
      <c r="C14" s="39"/>
      <c r="D14" s="39"/>
      <c r="E14" s="8">
        <v>300000</v>
      </c>
      <c r="F14" s="8">
        <v>0</v>
      </c>
      <c r="G14" s="8">
        <v>187260</v>
      </c>
      <c r="H14" s="8">
        <f t="shared" si="0"/>
        <v>187260</v>
      </c>
      <c r="I14" s="8">
        <f t="shared" si="2"/>
        <v>112740</v>
      </c>
      <c r="J14" s="9">
        <f t="shared" si="1"/>
        <v>0.62419999999999998</v>
      </c>
    </row>
    <row r="15" spans="1:12" ht="15.2" customHeight="1" x14ac:dyDescent="0.25">
      <c r="A15" s="40" t="s">
        <v>8</v>
      </c>
      <c r="B15" s="40"/>
      <c r="C15" s="39"/>
      <c r="D15" s="39"/>
      <c r="E15" s="8">
        <v>900000</v>
      </c>
      <c r="F15" s="8">
        <v>0</v>
      </c>
      <c r="G15" s="8">
        <v>808782.49</v>
      </c>
      <c r="H15" s="8">
        <f t="shared" si="0"/>
        <v>808782.49</v>
      </c>
      <c r="I15" s="8">
        <f t="shared" si="2"/>
        <v>91217.510000000009</v>
      </c>
      <c r="J15" s="9">
        <f t="shared" si="1"/>
        <v>0.89864721111111112</v>
      </c>
    </row>
    <row r="16" spans="1:12" ht="15.2" customHeight="1" x14ac:dyDescent="0.25">
      <c r="A16" s="19"/>
      <c r="B16" s="40" t="s">
        <v>70</v>
      </c>
      <c r="C16" s="40"/>
      <c r="D16" s="39"/>
      <c r="E16" s="8">
        <v>200320</v>
      </c>
      <c r="F16" s="8">
        <v>0</v>
      </c>
      <c r="G16" s="8">
        <v>0</v>
      </c>
      <c r="H16" s="8">
        <f t="shared" si="0"/>
        <v>0</v>
      </c>
      <c r="I16" s="8">
        <f t="shared" si="2"/>
        <v>200320</v>
      </c>
      <c r="J16" s="9">
        <f t="shared" si="1"/>
        <v>0</v>
      </c>
    </row>
    <row r="17" spans="1:18" ht="15.2" customHeight="1" x14ac:dyDescent="0.25">
      <c r="A17" s="19"/>
      <c r="B17" s="35" t="s">
        <v>9</v>
      </c>
      <c r="C17" s="35"/>
      <c r="D17" s="35"/>
      <c r="E17" s="10">
        <v>3862372.28</v>
      </c>
      <c r="F17" s="10">
        <v>931500</v>
      </c>
      <c r="G17" s="10">
        <v>0</v>
      </c>
      <c r="H17" s="10">
        <f t="shared" si="0"/>
        <v>931500</v>
      </c>
      <c r="I17" s="10">
        <f t="shared" si="2"/>
        <v>2930872.28</v>
      </c>
      <c r="J17" s="10">
        <f t="shared" si="1"/>
        <v>0.24117302333166082</v>
      </c>
      <c r="M17" s="6"/>
    </row>
    <row r="18" spans="1:18" ht="15.2" customHeight="1" x14ac:dyDescent="0.25">
      <c r="A18" s="19"/>
      <c r="B18" s="36" t="s">
        <v>55</v>
      </c>
      <c r="C18" s="37"/>
      <c r="D18" s="37"/>
      <c r="E18" s="11">
        <f>SUM(E11:E17)</f>
        <v>26579717.34</v>
      </c>
      <c r="F18" s="11">
        <f>SUM(F11:F17)</f>
        <v>1214912.53</v>
      </c>
      <c r="G18" s="11">
        <f>SUM(G11:G17)</f>
        <v>2134297.66</v>
      </c>
      <c r="H18" s="11">
        <f>SUM(H11:H17)</f>
        <v>3349210.19</v>
      </c>
      <c r="I18" s="11">
        <f>SUM(I11:I17)</f>
        <v>23230507.150000002</v>
      </c>
      <c r="J18" s="9">
        <f t="shared" si="1"/>
        <v>0.12600623803322958</v>
      </c>
    </row>
    <row r="19" spans="1:18" ht="15.2" customHeight="1" x14ac:dyDescent="0.25">
      <c r="A19" s="19"/>
      <c r="B19" s="19"/>
      <c r="C19" s="19"/>
      <c r="F19" s="8"/>
      <c r="G19" s="8"/>
      <c r="H19" s="8"/>
      <c r="I19" s="8"/>
      <c r="J19" s="9"/>
    </row>
    <row r="20" spans="1:18" ht="18" customHeight="1" x14ac:dyDescent="0.25">
      <c r="A20" s="38" t="s">
        <v>10</v>
      </c>
      <c r="B20" s="38"/>
      <c r="C20" s="39"/>
      <c r="D20" s="39"/>
      <c r="E20" s="39"/>
      <c r="F20" s="39"/>
      <c r="G20" s="39"/>
      <c r="H20" s="39"/>
      <c r="I20" s="39"/>
      <c r="J20" s="39"/>
    </row>
    <row r="21" spans="1:18" ht="18" customHeight="1" x14ac:dyDescent="0.25">
      <c r="A21" s="40" t="s">
        <v>11</v>
      </c>
      <c r="B21" s="40"/>
      <c r="C21" s="39"/>
      <c r="D21" s="39"/>
      <c r="E21" s="8">
        <v>13524044.01</v>
      </c>
      <c r="F21" s="8">
        <v>250000</v>
      </c>
      <c r="G21" s="8">
        <v>748000</v>
      </c>
      <c r="H21" s="8">
        <f t="shared" ref="H21:H30" si="3">F21+G21</f>
        <v>998000</v>
      </c>
      <c r="I21" s="8">
        <f t="shared" ref="I21:I33" si="4">E21-H21</f>
        <v>12526044.01</v>
      </c>
      <c r="J21" s="9">
        <f>H21/E21</f>
        <v>7.3794495142285477E-2</v>
      </c>
    </row>
    <row r="22" spans="1:18" ht="18" customHeight="1" x14ac:dyDescent="0.25">
      <c r="A22" s="19"/>
      <c r="B22" s="40" t="s">
        <v>56</v>
      </c>
      <c r="C22" s="41"/>
      <c r="D22" s="41"/>
      <c r="E22" s="8">
        <v>5200000</v>
      </c>
      <c r="F22" s="8">
        <v>4000000</v>
      </c>
      <c r="G22" s="8">
        <v>1190000</v>
      </c>
      <c r="H22" s="8">
        <f t="shared" si="3"/>
        <v>5190000</v>
      </c>
      <c r="I22" s="8">
        <f t="shared" si="4"/>
        <v>10000</v>
      </c>
      <c r="J22" s="9">
        <f>H22/E22</f>
        <v>0.99807692307692308</v>
      </c>
    </row>
    <row r="23" spans="1:18" ht="15.2" customHeight="1" x14ac:dyDescent="0.25">
      <c r="A23" s="40" t="s">
        <v>57</v>
      </c>
      <c r="B23" s="40"/>
      <c r="C23" s="39"/>
      <c r="D23" s="39"/>
      <c r="E23" s="8">
        <v>392000</v>
      </c>
      <c r="F23" s="8">
        <v>30000</v>
      </c>
      <c r="G23" s="8">
        <v>0</v>
      </c>
      <c r="H23" s="8">
        <f t="shared" si="3"/>
        <v>30000</v>
      </c>
      <c r="I23" s="8">
        <f t="shared" si="4"/>
        <v>362000</v>
      </c>
      <c r="J23" s="9">
        <f>H23/E23</f>
        <v>7.6530612244897961E-2</v>
      </c>
    </row>
    <row r="24" spans="1:18" s="7" customFormat="1" ht="15.2" customHeight="1" x14ac:dyDescent="0.25">
      <c r="A24" s="40" t="s">
        <v>12</v>
      </c>
      <c r="B24" s="40"/>
      <c r="C24" s="39"/>
      <c r="D24" s="39"/>
      <c r="E24" s="8">
        <v>0</v>
      </c>
      <c r="F24" s="8">
        <v>0</v>
      </c>
      <c r="G24" s="8">
        <v>0</v>
      </c>
      <c r="H24" s="8">
        <f t="shared" si="3"/>
        <v>0</v>
      </c>
      <c r="I24" s="8">
        <f t="shared" si="4"/>
        <v>0</v>
      </c>
      <c r="J24" s="9">
        <v>0</v>
      </c>
      <c r="K24" s="1"/>
      <c r="L24" s="1"/>
    </row>
    <row r="25" spans="1:18" s="13" customFormat="1" ht="15.2" customHeight="1" x14ac:dyDescent="0.25">
      <c r="A25" s="40" t="s">
        <v>58</v>
      </c>
      <c r="B25" s="40"/>
      <c r="C25" s="39"/>
      <c r="D25" s="39"/>
      <c r="E25" s="8">
        <v>5207852.25</v>
      </c>
      <c r="F25" s="8">
        <v>0</v>
      </c>
      <c r="G25" s="8">
        <v>1355465</v>
      </c>
      <c r="H25" s="8">
        <f t="shared" si="3"/>
        <v>1355465</v>
      </c>
      <c r="I25" s="8">
        <f t="shared" si="4"/>
        <v>3852387.25</v>
      </c>
      <c r="J25" s="9">
        <f>H25/E25</f>
        <v>0.26027332092610728</v>
      </c>
      <c r="K25" s="1"/>
      <c r="L25" s="1"/>
    </row>
    <row r="26" spans="1:18" x14ac:dyDescent="0.25">
      <c r="A26" s="40" t="s">
        <v>59</v>
      </c>
      <c r="B26" s="40"/>
      <c r="C26" s="39"/>
      <c r="D26" s="39"/>
      <c r="E26" s="8">
        <v>817000</v>
      </c>
      <c r="F26" s="8">
        <v>159123</v>
      </c>
      <c r="G26" s="8">
        <v>30000</v>
      </c>
      <c r="H26" s="8">
        <f t="shared" si="3"/>
        <v>189123</v>
      </c>
      <c r="I26" s="8">
        <f t="shared" si="4"/>
        <v>627877</v>
      </c>
      <c r="J26" s="9">
        <f>H26/E26</f>
        <v>0.23148470012239902</v>
      </c>
    </row>
    <row r="27" spans="1:18" ht="15.75" customHeight="1" x14ac:dyDescent="0.25">
      <c r="A27" s="40" t="s">
        <v>60</v>
      </c>
      <c r="B27" s="40"/>
      <c r="C27" s="39"/>
      <c r="D27" s="39"/>
      <c r="E27" s="8">
        <v>2783500</v>
      </c>
      <c r="F27" s="8">
        <v>100000</v>
      </c>
      <c r="G27" s="8">
        <v>0</v>
      </c>
      <c r="H27" s="8">
        <f t="shared" si="3"/>
        <v>100000</v>
      </c>
      <c r="I27" s="8">
        <f t="shared" si="4"/>
        <v>2683500</v>
      </c>
      <c r="J27" s="9">
        <f>H27/E27</f>
        <v>3.5925992455541587E-2</v>
      </c>
    </row>
    <row r="28" spans="1:18" ht="15.2" customHeight="1" x14ac:dyDescent="0.25">
      <c r="A28" s="40" t="s">
        <v>61</v>
      </c>
      <c r="B28" s="40"/>
      <c r="C28" s="39"/>
      <c r="D28" s="39"/>
      <c r="E28" s="8">
        <v>4702500</v>
      </c>
      <c r="F28" s="8">
        <v>2016000</v>
      </c>
      <c r="G28" s="8">
        <v>0</v>
      </c>
      <c r="H28" s="8">
        <f t="shared" si="3"/>
        <v>2016000</v>
      </c>
      <c r="I28" s="8">
        <f t="shared" si="4"/>
        <v>2686500</v>
      </c>
      <c r="J28" s="9">
        <f>H28/E28</f>
        <v>0.42870813397129187</v>
      </c>
    </row>
    <row r="29" spans="1:18" ht="15.2" customHeight="1" x14ac:dyDescent="0.25">
      <c r="A29" s="40" t="s">
        <v>62</v>
      </c>
      <c r="B29" s="40"/>
      <c r="C29" s="39"/>
      <c r="D29" s="39"/>
      <c r="E29" s="8">
        <v>839499.96</v>
      </c>
      <c r="F29" s="8">
        <v>1950</v>
      </c>
      <c r="G29" s="8">
        <v>0</v>
      </c>
      <c r="H29" s="8">
        <f t="shared" si="3"/>
        <v>1950</v>
      </c>
      <c r="I29" s="8">
        <f t="shared" si="4"/>
        <v>837549.96</v>
      </c>
      <c r="J29" s="9">
        <f>H29/E29</f>
        <v>2.3228113078170962E-3</v>
      </c>
      <c r="P29" s="18">
        <v>567500</v>
      </c>
    </row>
    <row r="30" spans="1:18" ht="18" customHeight="1" x14ac:dyDescent="0.25">
      <c r="A30" s="40" t="s">
        <v>13</v>
      </c>
      <c r="B30" s="40"/>
      <c r="C30" s="39"/>
      <c r="D30" s="39"/>
      <c r="E30" s="8">
        <v>0</v>
      </c>
      <c r="F30" s="8">
        <v>0</v>
      </c>
      <c r="G30" s="8">
        <v>0</v>
      </c>
      <c r="H30" s="8">
        <f t="shared" si="3"/>
        <v>0</v>
      </c>
      <c r="I30" s="8">
        <f t="shared" si="4"/>
        <v>0</v>
      </c>
      <c r="J30" s="9">
        <v>0</v>
      </c>
    </row>
    <row r="31" spans="1:18" s="7" customFormat="1" ht="15.2" customHeight="1" x14ac:dyDescent="0.25">
      <c r="A31" s="40" t="s">
        <v>63</v>
      </c>
      <c r="B31" s="40"/>
      <c r="C31" s="39"/>
      <c r="D31" s="39"/>
      <c r="E31" s="8">
        <v>328991793.69999999</v>
      </c>
      <c r="F31" s="8">
        <v>1913777.21</v>
      </c>
      <c r="G31" s="8">
        <v>166539791.59999999</v>
      </c>
      <c r="H31" s="8">
        <f>SUM(F31:G31)</f>
        <v>168453568.81</v>
      </c>
      <c r="I31" s="8">
        <f t="shared" si="4"/>
        <v>160538224.88999999</v>
      </c>
      <c r="J31" s="9">
        <f>H31/E31</f>
        <v>0.51202969811340926</v>
      </c>
      <c r="K31" s="1"/>
      <c r="L31" s="1"/>
      <c r="Q31" s="23"/>
      <c r="R31" s="23"/>
    </row>
    <row r="32" spans="1:18" ht="15.2" customHeight="1" x14ac:dyDescent="0.25">
      <c r="A32" s="19"/>
      <c r="B32" s="40" t="s">
        <v>64</v>
      </c>
      <c r="C32" s="41"/>
      <c r="D32" s="41"/>
      <c r="E32" s="8">
        <v>10398999</v>
      </c>
      <c r="F32" s="8">
        <v>154202.4</v>
      </c>
      <c r="G32" s="8">
        <v>1393835.48</v>
      </c>
      <c r="H32" s="8">
        <f>SUM(F32:G32)</f>
        <v>1548037.88</v>
      </c>
      <c r="I32" s="8">
        <f t="shared" si="4"/>
        <v>8850961.120000001</v>
      </c>
      <c r="J32" s="9">
        <f>H32/E32</f>
        <v>0.1488641243258125</v>
      </c>
    </row>
    <row r="33" spans="1:20" ht="15.2" customHeight="1" x14ac:dyDescent="0.25">
      <c r="A33" s="40" t="s">
        <v>65</v>
      </c>
      <c r="B33" s="40"/>
      <c r="C33" s="39"/>
      <c r="D33" s="39"/>
      <c r="E33" s="10">
        <v>997935</v>
      </c>
      <c r="F33" s="10">
        <v>0</v>
      </c>
      <c r="G33" s="10">
        <v>0</v>
      </c>
      <c r="H33" s="10">
        <f>SUM(F33:G33)</f>
        <v>0</v>
      </c>
      <c r="I33" s="10">
        <f t="shared" si="4"/>
        <v>997935</v>
      </c>
      <c r="J33" s="10">
        <f>H33/E33</f>
        <v>0</v>
      </c>
    </row>
    <row r="34" spans="1:20" ht="14.25" customHeight="1" x14ac:dyDescent="0.25">
      <c r="A34" s="19"/>
      <c r="B34" s="19"/>
      <c r="E34" s="11">
        <f>SUM(E21:E33)</f>
        <v>373855123.91999996</v>
      </c>
      <c r="F34" s="11">
        <f>SUM(F21:F33)</f>
        <v>8625052.6100000013</v>
      </c>
      <c r="G34" s="11">
        <f>SUM(G21:G33)</f>
        <v>171257092.07999998</v>
      </c>
      <c r="H34" s="11">
        <f>SUM(H21:H33)</f>
        <v>179882144.69</v>
      </c>
      <c r="I34" s="11">
        <f>SUM(I21:I33)</f>
        <v>193972979.22999999</v>
      </c>
      <c r="J34" s="9">
        <f>H34/E34</f>
        <v>0.4811546858148516</v>
      </c>
    </row>
    <row r="35" spans="1:20" ht="14.25" customHeight="1" x14ac:dyDescent="0.25">
      <c r="A35" s="19"/>
      <c r="B35" s="19"/>
      <c r="E35" s="11"/>
      <c r="F35" s="11"/>
      <c r="G35" s="11"/>
      <c r="H35" s="11"/>
      <c r="I35" s="11"/>
      <c r="J35" s="12"/>
    </row>
    <row r="36" spans="1:20" ht="18" customHeight="1" x14ac:dyDescent="0.25">
      <c r="A36" s="43" t="s">
        <v>14</v>
      </c>
      <c r="B36" s="43"/>
      <c r="C36" s="44"/>
      <c r="D36" s="44"/>
      <c r="E36" s="8"/>
      <c r="F36" s="8"/>
      <c r="G36" s="8"/>
      <c r="H36" s="8"/>
      <c r="I36" s="8"/>
      <c r="J36" s="8"/>
    </row>
    <row r="37" spans="1:20" ht="15.2" customHeight="1" x14ac:dyDescent="0.25">
      <c r="A37" s="40" t="s">
        <v>14</v>
      </c>
      <c r="B37" s="40"/>
      <c r="C37" s="39"/>
      <c r="D37" s="39"/>
      <c r="E37" s="8">
        <v>5505250</v>
      </c>
      <c r="F37" s="8">
        <v>0</v>
      </c>
      <c r="G37" s="8">
        <v>59500</v>
      </c>
      <c r="H37" s="8">
        <f>F37+G37</f>
        <v>59500</v>
      </c>
      <c r="I37" s="8">
        <f>E37-G37</f>
        <v>5445750</v>
      </c>
      <c r="J37" s="9">
        <f t="shared" ref="J37:J42" si="5">H37/E37</f>
        <v>1.0807865219563144E-2</v>
      </c>
      <c r="O37" s="16"/>
      <c r="Q37" s="14"/>
    </row>
    <row r="38" spans="1:20" ht="15.2" customHeight="1" x14ac:dyDescent="0.25">
      <c r="A38" s="40" t="s">
        <v>66</v>
      </c>
      <c r="B38" s="40"/>
      <c r="C38" s="39"/>
      <c r="D38" s="39"/>
      <c r="E38" s="8">
        <v>840000</v>
      </c>
      <c r="F38" s="8">
        <v>61250</v>
      </c>
      <c r="G38" s="8">
        <v>105000</v>
      </c>
      <c r="H38" s="8">
        <f t="shared" ref="H38:H44" si="6">F38+G38</f>
        <v>166250</v>
      </c>
      <c r="I38" s="8">
        <f t="shared" ref="I38:I42" si="7">E38-H38</f>
        <v>673750</v>
      </c>
      <c r="J38" s="9">
        <f t="shared" si="5"/>
        <v>0.19791666666666666</v>
      </c>
      <c r="O38" s="14"/>
      <c r="P38" s="15"/>
      <c r="Q38" s="16"/>
      <c r="S38" s="14"/>
    </row>
    <row r="39" spans="1:20" ht="15.2" customHeight="1" x14ac:dyDescent="0.25">
      <c r="A39" s="40" t="s">
        <v>15</v>
      </c>
      <c r="B39" s="40"/>
      <c r="C39" s="39"/>
      <c r="D39" s="39"/>
      <c r="E39" s="8">
        <v>4271386</v>
      </c>
      <c r="F39" s="8">
        <v>888476.8</v>
      </c>
      <c r="G39" s="8">
        <v>2330000</v>
      </c>
      <c r="H39" s="8">
        <f t="shared" si="6"/>
        <v>3218476.8</v>
      </c>
      <c r="I39" s="8">
        <f t="shared" si="7"/>
        <v>1052909.2000000002</v>
      </c>
      <c r="J39" s="9">
        <f t="shared" si="5"/>
        <v>0.75349706160951035</v>
      </c>
    </row>
    <row r="40" spans="1:20" x14ac:dyDescent="0.25">
      <c r="A40" s="40" t="s">
        <v>16</v>
      </c>
      <c r="B40" s="40"/>
      <c r="C40" s="39"/>
      <c r="D40" s="39"/>
      <c r="E40" s="8">
        <v>11002000</v>
      </c>
      <c r="F40" s="8">
        <v>3851000</v>
      </c>
      <c r="G40" s="8">
        <v>0</v>
      </c>
      <c r="H40" s="8">
        <f t="shared" si="6"/>
        <v>3851000</v>
      </c>
      <c r="I40" s="8">
        <f t="shared" si="7"/>
        <v>7151000</v>
      </c>
      <c r="J40" s="9">
        <f t="shared" si="5"/>
        <v>0.35002726776949644</v>
      </c>
    </row>
    <row r="41" spans="1:20" ht="18" customHeight="1" x14ac:dyDescent="0.25">
      <c r="A41" s="40" t="s">
        <v>17</v>
      </c>
      <c r="B41" s="40"/>
      <c r="C41" s="39"/>
      <c r="D41" s="39"/>
      <c r="E41" s="8">
        <v>3487000</v>
      </c>
      <c r="F41" s="8">
        <v>201550</v>
      </c>
      <c r="G41" s="8">
        <v>62520</v>
      </c>
      <c r="H41" s="8">
        <f t="shared" si="6"/>
        <v>264070</v>
      </c>
      <c r="I41" s="8">
        <f t="shared" si="7"/>
        <v>3222930</v>
      </c>
      <c r="J41" s="9">
        <f t="shared" si="5"/>
        <v>7.5729853742472042E-2</v>
      </c>
    </row>
    <row r="42" spans="1:20" ht="15.2" customHeight="1" x14ac:dyDescent="0.25">
      <c r="A42" s="40" t="s">
        <v>67</v>
      </c>
      <c r="B42" s="40"/>
      <c r="C42" s="39"/>
      <c r="D42" s="39"/>
      <c r="E42" s="8">
        <v>2900000</v>
      </c>
      <c r="F42" s="8">
        <v>0</v>
      </c>
      <c r="G42" s="8">
        <v>1200000</v>
      </c>
      <c r="H42" s="8">
        <f t="shared" si="6"/>
        <v>1200000</v>
      </c>
      <c r="I42" s="8">
        <f t="shared" si="7"/>
        <v>1700000</v>
      </c>
      <c r="J42" s="9">
        <f t="shared" si="5"/>
        <v>0.41379310344827586</v>
      </c>
    </row>
    <row r="43" spans="1:20" ht="15.2" customHeight="1" x14ac:dyDescent="0.25">
      <c r="A43" s="19"/>
      <c r="B43" s="40" t="s">
        <v>71</v>
      </c>
      <c r="C43" s="40"/>
      <c r="D43" s="39"/>
      <c r="E43" s="8">
        <v>1570000</v>
      </c>
      <c r="F43" s="8">
        <v>0</v>
      </c>
      <c r="G43" s="8">
        <v>0</v>
      </c>
      <c r="H43" s="8">
        <f t="shared" si="6"/>
        <v>0</v>
      </c>
      <c r="I43" s="8">
        <f t="shared" ref="I43" si="8">E43-F43</f>
        <v>1570000</v>
      </c>
      <c r="J43" s="8">
        <f t="shared" ref="J43" si="9">IF(E43&gt;0,F43/E43,0)</f>
        <v>0</v>
      </c>
    </row>
    <row r="44" spans="1:20" ht="15.2" customHeight="1" x14ac:dyDescent="0.25">
      <c r="A44" s="40" t="s">
        <v>68</v>
      </c>
      <c r="B44" s="40"/>
      <c r="C44" s="39"/>
      <c r="D44" s="39"/>
      <c r="E44" s="10">
        <v>2086000</v>
      </c>
      <c r="F44" s="10">
        <v>0</v>
      </c>
      <c r="G44" s="10">
        <v>0</v>
      </c>
      <c r="H44" s="10">
        <f t="shared" si="6"/>
        <v>0</v>
      </c>
      <c r="I44" s="10">
        <f>E44-H44</f>
        <v>2086000</v>
      </c>
      <c r="J44" s="25">
        <f>H44/E44</f>
        <v>0</v>
      </c>
      <c r="T44" s="16"/>
    </row>
    <row r="45" spans="1:20" x14ac:dyDescent="0.25">
      <c r="A45" s="19"/>
      <c r="B45" s="19"/>
      <c r="E45" s="11">
        <f>SUM(E37:E44)</f>
        <v>31661636</v>
      </c>
      <c r="F45" s="11">
        <f>SUM(F37:F44)</f>
        <v>5002276.8</v>
      </c>
      <c r="G45" s="11">
        <f>SUM(G37:G44)</f>
        <v>3757020</v>
      </c>
      <c r="H45" s="11">
        <f>SUM(H37:H44)</f>
        <v>8759296.8000000007</v>
      </c>
      <c r="I45" s="11">
        <f>SUM(I37:I44)</f>
        <v>22902339.199999999</v>
      </c>
      <c r="J45" s="26">
        <f>H45/E45</f>
        <v>0.27665332265205755</v>
      </c>
    </row>
    <row r="46" spans="1:20" x14ac:dyDescent="0.25">
      <c r="A46" s="19"/>
      <c r="B46" s="19"/>
      <c r="E46" s="8"/>
      <c r="F46" s="8"/>
      <c r="G46" s="8"/>
      <c r="H46" s="8"/>
      <c r="I46" s="8"/>
      <c r="J46" s="9"/>
    </row>
    <row r="47" spans="1:20" x14ac:dyDescent="0.25">
      <c r="A47" s="43" t="s">
        <v>18</v>
      </c>
      <c r="B47" s="43"/>
      <c r="C47" s="44"/>
      <c r="D47" s="44"/>
      <c r="E47" s="8"/>
      <c r="F47" s="8"/>
      <c r="G47" s="8"/>
      <c r="H47" s="8"/>
      <c r="I47" s="8"/>
      <c r="J47" s="9"/>
    </row>
    <row r="48" spans="1:20" ht="18" customHeight="1" x14ac:dyDescent="0.25">
      <c r="A48" s="40" t="s">
        <v>18</v>
      </c>
      <c r="B48" s="40"/>
      <c r="C48" s="39"/>
      <c r="D48" s="39"/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9">
        <v>0</v>
      </c>
      <c r="R48" s="16"/>
    </row>
    <row r="49" spans="1:17" ht="15.2" customHeight="1" x14ac:dyDescent="0.25">
      <c r="A49" s="40" t="s">
        <v>19</v>
      </c>
      <c r="B49" s="40"/>
      <c r="C49" s="39"/>
      <c r="D49" s="39"/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9">
        <v>0</v>
      </c>
    </row>
    <row r="50" spans="1:17" ht="15.2" customHeight="1" x14ac:dyDescent="0.25">
      <c r="A50" s="40" t="s">
        <v>20</v>
      </c>
      <c r="B50" s="40"/>
      <c r="C50" s="39"/>
      <c r="D50" s="39"/>
      <c r="E50" s="10">
        <v>227764490.61000001</v>
      </c>
      <c r="F50" s="10">
        <v>15129638.23</v>
      </c>
      <c r="G50" s="10">
        <v>194048448</v>
      </c>
      <c r="H50" s="10">
        <f>F50+G50</f>
        <v>209178086.22999999</v>
      </c>
      <c r="I50" s="10">
        <f>E50-H50</f>
        <v>18586404.380000025</v>
      </c>
      <c r="J50" s="25">
        <f>H50/E50</f>
        <v>0.91839639124508909</v>
      </c>
      <c r="L50" s="7"/>
      <c r="P50" s="15"/>
    </row>
    <row r="51" spans="1:17" ht="15.2" customHeight="1" x14ac:dyDescent="0.25">
      <c r="A51" s="19"/>
      <c r="B51" s="19"/>
      <c r="E51" s="11">
        <f>E50+E49+E48</f>
        <v>227764490.61000001</v>
      </c>
      <c r="F51" s="11">
        <f>F50+F49+F48</f>
        <v>15129638.23</v>
      </c>
      <c r="G51" s="11">
        <f>SUM(G48:G50)</f>
        <v>194048448</v>
      </c>
      <c r="H51" s="11">
        <f>SUM(H48:H50)</f>
        <v>209178086.22999999</v>
      </c>
      <c r="I51" s="11">
        <f>SUM(I48:I50)</f>
        <v>18586404.380000025</v>
      </c>
      <c r="J51" s="26">
        <f>H51/E51</f>
        <v>0.91839639124508909</v>
      </c>
      <c r="M51" s="6"/>
    </row>
    <row r="52" spans="1:17" ht="15.2" customHeight="1" x14ac:dyDescent="0.25">
      <c r="A52" s="19"/>
      <c r="B52" s="19"/>
      <c r="E52" s="8"/>
      <c r="F52" s="8"/>
      <c r="G52" s="8"/>
      <c r="H52" s="8"/>
      <c r="I52" s="8"/>
      <c r="J52" s="9"/>
    </row>
    <row r="53" spans="1:17" ht="15.2" customHeight="1" x14ac:dyDescent="0.25">
      <c r="A53" s="19"/>
      <c r="B53" s="19"/>
      <c r="E53" s="8"/>
      <c r="F53" s="8"/>
      <c r="G53" s="8"/>
      <c r="H53" s="8"/>
      <c r="I53" s="8"/>
      <c r="J53" s="9"/>
      <c r="P53" s="16"/>
      <c r="Q53" s="16"/>
    </row>
    <row r="54" spans="1:17" ht="18" customHeight="1" x14ac:dyDescent="0.25">
      <c r="A54" s="38" t="s">
        <v>21</v>
      </c>
      <c r="B54" s="38"/>
      <c r="C54" s="39"/>
      <c r="D54" s="39"/>
      <c r="E54" s="39"/>
      <c r="F54" s="39"/>
      <c r="G54" s="39"/>
      <c r="H54" s="39"/>
      <c r="I54" s="39"/>
      <c r="J54" s="39"/>
    </row>
    <row r="55" spans="1:17" ht="15.2" customHeight="1" x14ac:dyDescent="0.25">
      <c r="A55" s="40" t="s">
        <v>21</v>
      </c>
      <c r="B55" s="40"/>
      <c r="C55" s="39"/>
      <c r="D55" s="39"/>
      <c r="E55" s="8">
        <v>2882000</v>
      </c>
      <c r="F55" s="8">
        <v>0</v>
      </c>
      <c r="G55" s="8">
        <v>709898</v>
      </c>
      <c r="H55" s="8">
        <f>F55+G55</f>
        <v>709898</v>
      </c>
      <c r="I55" s="8">
        <f>E55-H55</f>
        <v>2172102</v>
      </c>
      <c r="J55" s="9">
        <f>H55/E55</f>
        <v>0.24632130464954893</v>
      </c>
    </row>
    <row r="56" spans="1:17" ht="15.2" customHeight="1" x14ac:dyDescent="0.25">
      <c r="A56" s="40" t="s">
        <v>22</v>
      </c>
      <c r="B56" s="40"/>
      <c r="C56" s="39"/>
      <c r="D56" s="39"/>
      <c r="E56" s="8">
        <v>1695000</v>
      </c>
      <c r="F56" s="8">
        <v>0</v>
      </c>
      <c r="G56" s="8">
        <v>300000</v>
      </c>
      <c r="H56" s="8">
        <f>F56+G56</f>
        <v>300000</v>
      </c>
      <c r="I56" s="8">
        <f>E56-H56</f>
        <v>1395000</v>
      </c>
      <c r="J56" s="9">
        <f>H56/E56</f>
        <v>0.17699115044247787</v>
      </c>
    </row>
    <row r="57" spans="1:17" ht="15.2" customHeight="1" x14ac:dyDescent="0.25">
      <c r="A57" s="40" t="s">
        <v>23</v>
      </c>
      <c r="B57" s="40"/>
      <c r="C57" s="39"/>
      <c r="D57" s="39"/>
      <c r="E57" s="10">
        <v>2423000</v>
      </c>
      <c r="F57" s="10">
        <v>0</v>
      </c>
      <c r="G57" s="10">
        <v>0</v>
      </c>
      <c r="H57" s="10">
        <f>F57+G57</f>
        <v>0</v>
      </c>
      <c r="I57" s="10">
        <f>E57-H57</f>
        <v>2423000</v>
      </c>
      <c r="J57" s="25">
        <f>H57/E57</f>
        <v>0</v>
      </c>
    </row>
    <row r="58" spans="1:17" ht="15.2" customHeight="1" x14ac:dyDescent="0.25">
      <c r="A58" s="19"/>
      <c r="B58" s="19"/>
      <c r="E58" s="11">
        <f>E57+E56+E55</f>
        <v>7000000</v>
      </c>
      <c r="F58" s="11">
        <f>F57+F56+F55</f>
        <v>0</v>
      </c>
      <c r="G58" s="11">
        <f>SUM(G55:G57)</f>
        <v>1009898</v>
      </c>
      <c r="H58" s="11">
        <f>SUM(H55:H57)</f>
        <v>1009898</v>
      </c>
      <c r="I58" s="11">
        <f>I57+I56+I55</f>
        <v>5990102</v>
      </c>
      <c r="J58" s="26">
        <f>H58/E58</f>
        <v>0.14427114285714285</v>
      </c>
    </row>
    <row r="59" spans="1:17" s="7" customFormat="1" ht="15.2" customHeight="1" x14ac:dyDescent="0.25">
      <c r="A59" s="19"/>
      <c r="B59" s="19"/>
      <c r="C59" s="1"/>
      <c r="D59" s="1"/>
      <c r="E59" s="8"/>
      <c r="F59" s="8"/>
      <c r="G59" s="8"/>
      <c r="H59" s="8"/>
      <c r="I59" s="8"/>
      <c r="J59" s="9"/>
      <c r="K59" s="1"/>
      <c r="L59" s="1"/>
    </row>
    <row r="60" spans="1:17" ht="18" customHeight="1" x14ac:dyDescent="0.25">
      <c r="A60" s="38" t="s">
        <v>24</v>
      </c>
      <c r="B60" s="38"/>
      <c r="C60" s="39"/>
      <c r="D60" s="39"/>
      <c r="E60" s="39"/>
      <c r="F60" s="39"/>
      <c r="G60" s="39"/>
      <c r="H60" s="39"/>
      <c r="I60" s="39"/>
      <c r="J60" s="39"/>
    </row>
    <row r="61" spans="1:17" ht="15.2" customHeight="1" x14ac:dyDescent="0.25">
      <c r="A61" s="40" t="s">
        <v>24</v>
      </c>
      <c r="B61" s="40"/>
      <c r="C61" s="39"/>
      <c r="D61" s="39"/>
      <c r="E61" s="8">
        <v>5301195</v>
      </c>
      <c r="F61" s="8">
        <v>479626.56</v>
      </c>
      <c r="G61" s="8">
        <v>469117.42</v>
      </c>
      <c r="H61" s="8">
        <f>F61+G61</f>
        <v>948743.98</v>
      </c>
      <c r="I61" s="8">
        <f>E61-H61</f>
        <v>4352451.0199999996</v>
      </c>
      <c r="J61" s="9">
        <f>H61/E61</f>
        <v>0.17896794590653617</v>
      </c>
    </row>
    <row r="62" spans="1:17" ht="15.2" customHeight="1" x14ac:dyDescent="0.25">
      <c r="A62" s="40" t="s">
        <v>25</v>
      </c>
      <c r="B62" s="40"/>
      <c r="C62" s="39"/>
      <c r="D62" s="39"/>
      <c r="E62" s="8">
        <v>16000000</v>
      </c>
      <c r="F62" s="8">
        <v>13632544.6</v>
      </c>
      <c r="G62" s="8">
        <v>0</v>
      </c>
      <c r="H62" s="8">
        <f>F62+G62</f>
        <v>13632544.6</v>
      </c>
      <c r="I62" s="8">
        <f>E62-H62</f>
        <v>2367455.4000000004</v>
      </c>
      <c r="J62" s="9">
        <f>H62/E62</f>
        <v>0.85203403749999995</v>
      </c>
    </row>
    <row r="63" spans="1:17" ht="15.2" customHeight="1" x14ac:dyDescent="0.25">
      <c r="A63" s="40" t="s">
        <v>26</v>
      </c>
      <c r="B63" s="40"/>
      <c r="C63" s="39"/>
      <c r="D63" s="39"/>
      <c r="E63" s="10">
        <v>8400000</v>
      </c>
      <c r="F63" s="10">
        <v>0</v>
      </c>
      <c r="G63" s="10">
        <v>0</v>
      </c>
      <c r="H63" s="10">
        <v>0</v>
      </c>
      <c r="I63" s="10">
        <v>0</v>
      </c>
      <c r="J63" s="25">
        <f t="shared" ref="J63" si="10">IF(E63&gt;0,F63/E63,0)</f>
        <v>0</v>
      </c>
    </row>
    <row r="64" spans="1:17" ht="15.2" customHeight="1" x14ac:dyDescent="0.25">
      <c r="A64" s="19"/>
      <c r="B64" s="19"/>
      <c r="E64" s="11">
        <f>E63+E62+E61</f>
        <v>29701195</v>
      </c>
      <c r="F64" s="11">
        <f>F63+F62+F61</f>
        <v>14112171.16</v>
      </c>
      <c r="G64" s="11">
        <f>SUM(G61:G63)</f>
        <v>469117.42</v>
      </c>
      <c r="H64" s="11">
        <f>SUM(H61:H63)</f>
        <v>14581288.58</v>
      </c>
      <c r="I64" s="11">
        <f>I63+I62+I61</f>
        <v>6719906.4199999999</v>
      </c>
      <c r="J64" s="26">
        <f>H64/E64</f>
        <v>0.49093272442405095</v>
      </c>
    </row>
    <row r="65" spans="1:17" ht="15.2" customHeight="1" x14ac:dyDescent="0.25">
      <c r="A65" s="19"/>
      <c r="B65" s="19"/>
      <c r="E65" s="8"/>
      <c r="F65" s="8"/>
      <c r="G65" s="8"/>
      <c r="H65" s="8"/>
      <c r="I65" s="8"/>
      <c r="J65" s="9"/>
    </row>
    <row r="66" spans="1:17" ht="18" customHeight="1" x14ac:dyDescent="0.25">
      <c r="A66" s="38" t="s">
        <v>27</v>
      </c>
      <c r="B66" s="38"/>
      <c r="C66" s="39"/>
      <c r="D66" s="39"/>
      <c r="E66" s="39"/>
      <c r="F66" s="39"/>
      <c r="G66" s="39"/>
      <c r="H66" s="39"/>
      <c r="I66" s="39"/>
      <c r="J66" s="39"/>
    </row>
    <row r="67" spans="1:17" ht="15.2" customHeight="1" x14ac:dyDescent="0.25">
      <c r="A67" s="40" t="s">
        <v>27</v>
      </c>
      <c r="B67" s="40"/>
      <c r="C67" s="39"/>
      <c r="D67" s="39"/>
      <c r="E67" s="8">
        <v>6527155</v>
      </c>
      <c r="F67" s="8">
        <v>80240</v>
      </c>
      <c r="G67" s="8">
        <v>725504.4</v>
      </c>
      <c r="H67" s="8">
        <f>F67+G67</f>
        <v>805744.4</v>
      </c>
      <c r="I67" s="8">
        <f>E67-G67</f>
        <v>5801650.5999999996</v>
      </c>
      <c r="J67" s="9">
        <f>H67/E67</f>
        <v>0.12344496185550979</v>
      </c>
    </row>
    <row r="68" spans="1:17" ht="15.2" customHeight="1" x14ac:dyDescent="0.25">
      <c r="A68" s="40" t="s">
        <v>28</v>
      </c>
      <c r="B68" s="40"/>
      <c r="C68" s="39"/>
      <c r="D68" s="39"/>
      <c r="E68" s="8">
        <v>250000</v>
      </c>
      <c r="F68" s="8">
        <v>0</v>
      </c>
      <c r="G68" s="8">
        <v>220000</v>
      </c>
      <c r="H68" s="8">
        <f>F68+G68</f>
        <v>220000</v>
      </c>
      <c r="I68" s="8">
        <f>E68-H68</f>
        <v>30000</v>
      </c>
      <c r="J68" s="9">
        <f>H68/E68</f>
        <v>0.88</v>
      </c>
      <c r="Q68" s="1" t="s">
        <v>69</v>
      </c>
    </row>
    <row r="69" spans="1:17" ht="15.2" customHeight="1" x14ac:dyDescent="0.25">
      <c r="A69" s="40" t="s">
        <v>29</v>
      </c>
      <c r="B69" s="40"/>
      <c r="C69" s="39"/>
      <c r="D69" s="39"/>
      <c r="E69" s="10">
        <v>450000</v>
      </c>
      <c r="F69" s="10">
        <v>0</v>
      </c>
      <c r="G69" s="10">
        <v>0</v>
      </c>
      <c r="H69" s="10">
        <v>0</v>
      </c>
      <c r="I69" s="10">
        <f>E69-F69</f>
        <v>450000</v>
      </c>
      <c r="J69" s="25">
        <f t="shared" ref="J69" si="11">IF(E69&gt;0,F69/E69,0)</f>
        <v>0</v>
      </c>
    </row>
    <row r="70" spans="1:17" ht="15.2" customHeight="1" x14ac:dyDescent="0.25">
      <c r="A70" s="19"/>
      <c r="B70" s="19"/>
      <c r="E70" s="11">
        <f>E69+E68+E67</f>
        <v>7227155</v>
      </c>
      <c r="F70" s="11">
        <f>F69+F68+F67</f>
        <v>80240</v>
      </c>
      <c r="G70" s="11">
        <f>SUM(G67:G69)</f>
        <v>945504.4</v>
      </c>
      <c r="H70" s="11">
        <f>SUM(H67:H69)</f>
        <v>1025744.4</v>
      </c>
      <c r="I70" s="11">
        <f>I69+I68+I67</f>
        <v>6281650.5999999996</v>
      </c>
      <c r="J70" s="26">
        <f>H70/E70</f>
        <v>0.14192921004184911</v>
      </c>
    </row>
    <row r="71" spans="1:17" x14ac:dyDescent="0.25">
      <c r="A71" s="19"/>
      <c r="B71" s="19"/>
      <c r="E71" s="11"/>
      <c r="F71" s="11"/>
      <c r="G71" s="11"/>
      <c r="H71" s="11"/>
      <c r="I71" s="11"/>
      <c r="J71" s="12"/>
    </row>
    <row r="72" spans="1:17" ht="18" customHeight="1" x14ac:dyDescent="0.25">
      <c r="A72" s="38" t="s">
        <v>30</v>
      </c>
      <c r="B72" s="38"/>
      <c r="C72" s="39"/>
      <c r="D72" s="39"/>
      <c r="E72" s="39"/>
      <c r="F72" s="39"/>
      <c r="G72" s="39"/>
      <c r="H72" s="39"/>
      <c r="I72" s="39"/>
      <c r="J72" s="39"/>
    </row>
    <row r="73" spans="1:17" ht="15.2" customHeight="1" x14ac:dyDescent="0.25">
      <c r="A73" s="40" t="s">
        <v>30</v>
      </c>
      <c r="B73" s="40"/>
      <c r="C73" s="39"/>
      <c r="D73" s="39"/>
      <c r="E73" s="8">
        <v>1998400</v>
      </c>
      <c r="F73" s="8">
        <v>0</v>
      </c>
      <c r="G73" s="8">
        <v>438974.87</v>
      </c>
      <c r="H73" s="8">
        <f t="shared" ref="H73:H78" si="12">F73+G73</f>
        <v>438974.87</v>
      </c>
      <c r="I73" s="8">
        <f>E73-G73</f>
        <v>1559425.13</v>
      </c>
      <c r="J73" s="9">
        <f t="shared" ref="J73:J78" si="13">H73/E73</f>
        <v>0.21966316553242593</v>
      </c>
    </row>
    <row r="74" spans="1:17" ht="15.2" customHeight="1" x14ac:dyDescent="0.25">
      <c r="A74" s="40" t="s">
        <v>31</v>
      </c>
      <c r="B74" s="40"/>
      <c r="C74" s="39"/>
      <c r="D74" s="39"/>
      <c r="E74" s="8">
        <v>47250000</v>
      </c>
      <c r="F74" s="8">
        <v>14380160</v>
      </c>
      <c r="G74" s="8">
        <v>22771631.870000001</v>
      </c>
      <c r="H74" s="8">
        <f t="shared" si="12"/>
        <v>37151791.870000005</v>
      </c>
      <c r="I74" s="8">
        <f>E74-H74</f>
        <v>10098208.129999995</v>
      </c>
      <c r="J74" s="9">
        <f t="shared" si="13"/>
        <v>0.78628130941798957</v>
      </c>
    </row>
    <row r="75" spans="1:17" ht="15.2" customHeight="1" x14ac:dyDescent="0.25">
      <c r="A75" s="40" t="s">
        <v>32</v>
      </c>
      <c r="B75" s="40"/>
      <c r="C75" s="39"/>
      <c r="D75" s="39"/>
      <c r="E75" s="8">
        <v>12750000</v>
      </c>
      <c r="F75" s="8">
        <v>4160927.9</v>
      </c>
      <c r="G75" s="8">
        <v>1431812.1</v>
      </c>
      <c r="H75" s="8">
        <f t="shared" si="12"/>
        <v>5592740</v>
      </c>
      <c r="I75" s="8">
        <f>E75-H75</f>
        <v>7157260</v>
      </c>
      <c r="J75" s="9">
        <f t="shared" si="13"/>
        <v>0.43864627450980392</v>
      </c>
    </row>
    <row r="76" spans="1:17" ht="15.2" customHeight="1" x14ac:dyDescent="0.25">
      <c r="A76" s="40" t="s">
        <v>33</v>
      </c>
      <c r="B76" s="40"/>
      <c r="C76" s="39"/>
      <c r="D76" s="39"/>
      <c r="E76" s="8">
        <v>3000000</v>
      </c>
      <c r="F76" s="8">
        <v>1099850</v>
      </c>
      <c r="G76" s="8">
        <v>620000</v>
      </c>
      <c r="H76" s="8">
        <f t="shared" si="12"/>
        <v>1719850</v>
      </c>
      <c r="I76" s="8">
        <f>E76-H76</f>
        <v>1280150</v>
      </c>
      <c r="J76" s="9">
        <f t="shared" si="13"/>
        <v>0.57328333333333337</v>
      </c>
    </row>
    <row r="77" spans="1:17" ht="15.2" customHeight="1" x14ac:dyDescent="0.25">
      <c r="A77" s="40" t="s">
        <v>34</v>
      </c>
      <c r="B77" s="40"/>
      <c r="C77" s="39"/>
      <c r="D77" s="39"/>
      <c r="E77" s="8">
        <v>49050000</v>
      </c>
      <c r="F77" s="8">
        <v>11704615.6</v>
      </c>
      <c r="G77" s="8">
        <v>13369992</v>
      </c>
      <c r="H77" s="8">
        <f t="shared" si="12"/>
        <v>25074607.600000001</v>
      </c>
      <c r="I77" s="8">
        <f>E77-H77</f>
        <v>23975392.399999999</v>
      </c>
      <c r="J77" s="9">
        <f t="shared" si="13"/>
        <v>0.51120504791029564</v>
      </c>
      <c r="N77" s="15"/>
    </row>
    <row r="78" spans="1:17" ht="15.2" customHeight="1" x14ac:dyDescent="0.25">
      <c r="A78" s="40" t="s">
        <v>35</v>
      </c>
      <c r="B78" s="40"/>
      <c r="C78" s="39"/>
      <c r="D78" s="39"/>
      <c r="E78" s="8">
        <v>5950000</v>
      </c>
      <c r="F78" s="8">
        <v>2827700</v>
      </c>
      <c r="G78" s="8">
        <v>2641600</v>
      </c>
      <c r="H78" s="8">
        <f t="shared" si="12"/>
        <v>5469300</v>
      </c>
      <c r="I78" s="8">
        <f>E78-H78</f>
        <v>480700</v>
      </c>
      <c r="J78" s="9">
        <f t="shared" si="13"/>
        <v>0.91921008403361348</v>
      </c>
    </row>
    <row r="79" spans="1:17" ht="15.2" customHeight="1" x14ac:dyDescent="0.25">
      <c r="A79" s="40" t="s">
        <v>36</v>
      </c>
      <c r="B79" s="40"/>
      <c r="C79" s="39"/>
      <c r="D79" s="39"/>
      <c r="E79" s="8">
        <v>0</v>
      </c>
      <c r="F79" s="8">
        <v>0</v>
      </c>
      <c r="G79" s="8">
        <v>0</v>
      </c>
      <c r="H79" s="8">
        <v>0</v>
      </c>
      <c r="I79" s="8">
        <f t="shared" ref="I79" si="14">E79-F79</f>
        <v>0</v>
      </c>
      <c r="J79" s="9">
        <f t="shared" ref="J79:J82" si="15">IF(E79&gt;0,F79/E79,0)</f>
        <v>0</v>
      </c>
    </row>
    <row r="80" spans="1:17" ht="15.2" customHeight="1" x14ac:dyDescent="0.25">
      <c r="A80" s="40" t="s">
        <v>37</v>
      </c>
      <c r="B80" s="40"/>
      <c r="C80" s="39"/>
      <c r="D80" s="39"/>
      <c r="E80" s="8">
        <v>2692000</v>
      </c>
      <c r="F80" s="8">
        <v>0</v>
      </c>
      <c r="G80" s="8">
        <v>118250</v>
      </c>
      <c r="H80" s="8">
        <f>F80+G80</f>
        <v>118250</v>
      </c>
      <c r="I80" s="8">
        <f>E80-H80</f>
        <v>2573750</v>
      </c>
      <c r="J80" s="9">
        <f>H80/E80</f>
        <v>4.3926448736998511E-2</v>
      </c>
    </row>
    <row r="81" spans="1:15" ht="15.2" customHeight="1" x14ac:dyDescent="0.25">
      <c r="A81" s="40" t="s">
        <v>38</v>
      </c>
      <c r="B81" s="40"/>
      <c r="C81" s="39"/>
      <c r="D81" s="39"/>
      <c r="E81" s="8">
        <v>3162000</v>
      </c>
      <c r="F81" s="8">
        <v>628000</v>
      </c>
      <c r="G81" s="8">
        <v>584320</v>
      </c>
      <c r="H81" s="8">
        <f>F81+G81</f>
        <v>1212320</v>
      </c>
      <c r="I81" s="8">
        <f>E81-H81</f>
        <v>1949680</v>
      </c>
      <c r="J81" s="9">
        <f>H81/E81</f>
        <v>0.38340290955091716</v>
      </c>
    </row>
    <row r="82" spans="1:15" ht="15.2" customHeight="1" x14ac:dyDescent="0.25">
      <c r="A82" s="40" t="s">
        <v>39</v>
      </c>
      <c r="B82" s="40"/>
      <c r="C82" s="39"/>
      <c r="D82" s="39"/>
      <c r="E82" s="8">
        <v>1112000</v>
      </c>
      <c r="F82" s="8">
        <v>0</v>
      </c>
      <c r="G82" s="8">
        <v>567500</v>
      </c>
      <c r="H82" s="8">
        <f>F82+G82</f>
        <v>567500</v>
      </c>
      <c r="I82" s="8">
        <f>E82-H82</f>
        <v>544500</v>
      </c>
      <c r="J82" s="9">
        <f>H82/E82</f>
        <v>0.51034172661870503</v>
      </c>
    </row>
    <row r="83" spans="1:15" ht="15.2" customHeight="1" x14ac:dyDescent="0.25">
      <c r="A83" s="40" t="s">
        <v>40</v>
      </c>
      <c r="B83" s="40"/>
      <c r="C83" s="39"/>
      <c r="D83" s="39"/>
      <c r="E83" s="10">
        <v>1785400</v>
      </c>
      <c r="F83" s="10">
        <v>1043539.98</v>
      </c>
      <c r="G83" s="10">
        <v>87750</v>
      </c>
      <c r="H83" s="10">
        <f>F83+G83</f>
        <v>1131289.98</v>
      </c>
      <c r="I83" s="10">
        <f>E83-H83</f>
        <v>654110.02</v>
      </c>
      <c r="J83" s="25">
        <f>H83/E83</f>
        <v>0.6336339083678727</v>
      </c>
    </row>
    <row r="84" spans="1:15" ht="15.2" customHeight="1" x14ac:dyDescent="0.25">
      <c r="A84" s="19"/>
      <c r="B84" s="19"/>
      <c r="E84" s="11">
        <f>SUM(E73:E83)</f>
        <v>128749800</v>
      </c>
      <c r="F84" s="11">
        <f>SUM(F73:F83)</f>
        <v>35844793.479999997</v>
      </c>
      <c r="G84" s="11">
        <f>SUM(G73:G83)</f>
        <v>42631830.840000004</v>
      </c>
      <c r="H84" s="11">
        <f>SUM(H73:H83)</f>
        <v>78476624.320000008</v>
      </c>
      <c r="I84" s="11">
        <f>SUM(I73:I83)</f>
        <v>50273175.68</v>
      </c>
      <c r="J84" s="26">
        <f>H84/E84</f>
        <v>0.60952812602427353</v>
      </c>
    </row>
    <row r="85" spans="1:15" ht="18" customHeight="1" x14ac:dyDescent="0.25">
      <c r="A85" s="38"/>
      <c r="B85" s="38"/>
      <c r="C85" s="39"/>
      <c r="D85" s="39"/>
      <c r="E85" s="39"/>
      <c r="F85" s="39"/>
      <c r="G85" s="39"/>
      <c r="H85" s="39"/>
      <c r="I85" s="39"/>
      <c r="J85" s="39"/>
    </row>
    <row r="86" spans="1:15" ht="18" customHeight="1" x14ac:dyDescent="0.25">
      <c r="A86" s="38" t="s">
        <v>41</v>
      </c>
      <c r="B86" s="38"/>
      <c r="C86" s="39"/>
      <c r="D86" s="39"/>
      <c r="E86" s="39"/>
      <c r="F86" s="39"/>
      <c r="G86" s="39"/>
      <c r="H86" s="39"/>
      <c r="I86" s="39"/>
      <c r="J86" s="39"/>
    </row>
    <row r="87" spans="1:15" ht="15.2" customHeight="1" x14ac:dyDescent="0.25">
      <c r="A87" s="40" t="s">
        <v>41</v>
      </c>
      <c r="B87" s="40"/>
      <c r="C87" s="39"/>
      <c r="D87" s="39"/>
      <c r="E87" s="8">
        <v>882600</v>
      </c>
      <c r="F87" s="8">
        <v>488100</v>
      </c>
      <c r="G87" s="8">
        <v>18630</v>
      </c>
      <c r="H87" s="8">
        <f t="shared" ref="H87:H93" si="16">F87+G87</f>
        <v>506730</v>
      </c>
      <c r="I87" s="8">
        <f t="shared" ref="I87:I93" si="17">E87-H87</f>
        <v>375870</v>
      </c>
      <c r="J87" s="9">
        <f>H87/E87</f>
        <v>0.57413324269204624</v>
      </c>
      <c r="O87" s="17"/>
    </row>
    <row r="88" spans="1:15" ht="15.2" customHeight="1" x14ac:dyDescent="0.25">
      <c r="A88" s="40" t="s">
        <v>42</v>
      </c>
      <c r="B88" s="40"/>
      <c r="C88" s="39"/>
      <c r="D88" s="39"/>
      <c r="E88" s="8">
        <v>35000</v>
      </c>
      <c r="F88" s="8">
        <v>1200</v>
      </c>
      <c r="G88" s="8">
        <v>0</v>
      </c>
      <c r="H88" s="8">
        <f t="shared" si="16"/>
        <v>1200</v>
      </c>
      <c r="I88" s="8">
        <f t="shared" si="17"/>
        <v>33800</v>
      </c>
      <c r="J88" s="9">
        <f>H88/E88</f>
        <v>3.4285714285714287E-2</v>
      </c>
    </row>
    <row r="89" spans="1:15" ht="15.2" customHeight="1" x14ac:dyDescent="0.25">
      <c r="A89" s="40" t="s">
        <v>43</v>
      </c>
      <c r="B89" s="40"/>
      <c r="C89" s="39"/>
      <c r="D89" s="39"/>
      <c r="E89" s="8">
        <v>210000</v>
      </c>
      <c r="F89" s="8">
        <v>68928</v>
      </c>
      <c r="G89" s="8">
        <v>15200</v>
      </c>
      <c r="H89" s="8">
        <f t="shared" si="16"/>
        <v>84128</v>
      </c>
      <c r="I89" s="8">
        <f t="shared" si="17"/>
        <v>125872</v>
      </c>
      <c r="J89" s="9">
        <f>H89/E89</f>
        <v>0.4006095238095238</v>
      </c>
    </row>
    <row r="90" spans="1:15" ht="15.2" customHeight="1" x14ac:dyDescent="0.25">
      <c r="A90" s="40" t="s">
        <v>44</v>
      </c>
      <c r="B90" s="40"/>
      <c r="C90" s="39"/>
      <c r="D90" s="39"/>
      <c r="E90" s="8">
        <v>192850</v>
      </c>
      <c r="F90" s="8">
        <v>0</v>
      </c>
      <c r="G90" s="8">
        <v>68928</v>
      </c>
      <c r="H90" s="8">
        <f t="shared" si="16"/>
        <v>68928</v>
      </c>
      <c r="I90" s="8">
        <f t="shared" si="17"/>
        <v>123922</v>
      </c>
      <c r="J90" s="9">
        <f>H90/E90</f>
        <v>0.35741768213637543</v>
      </c>
      <c r="N90" s="15"/>
    </row>
    <row r="91" spans="1:15" ht="15.2" customHeight="1" x14ac:dyDescent="0.25">
      <c r="A91" s="19"/>
      <c r="B91" s="40" t="s">
        <v>72</v>
      </c>
      <c r="C91" s="40"/>
      <c r="D91" s="39"/>
      <c r="E91" s="8">
        <v>207850</v>
      </c>
      <c r="F91" s="8">
        <v>0</v>
      </c>
      <c r="G91" s="8">
        <v>113870</v>
      </c>
      <c r="H91" s="8">
        <f t="shared" si="16"/>
        <v>113870</v>
      </c>
      <c r="I91" s="8">
        <f t="shared" si="17"/>
        <v>93980</v>
      </c>
      <c r="J91" s="9">
        <f>H91/E91</f>
        <v>0.54784700505172002</v>
      </c>
    </row>
    <row r="92" spans="1:15" ht="15.2" customHeight="1" x14ac:dyDescent="0.25">
      <c r="A92" s="40" t="s">
        <v>45</v>
      </c>
      <c r="B92" s="40"/>
      <c r="C92" s="39"/>
      <c r="D92" s="39"/>
      <c r="E92" s="8">
        <v>100000</v>
      </c>
      <c r="F92" s="8">
        <v>0</v>
      </c>
      <c r="G92" s="8">
        <v>0</v>
      </c>
      <c r="H92" s="8">
        <f t="shared" si="16"/>
        <v>0</v>
      </c>
      <c r="I92" s="8">
        <f t="shared" si="17"/>
        <v>100000</v>
      </c>
      <c r="J92" s="9">
        <f t="shared" ref="J92" si="18">H92/E92</f>
        <v>0</v>
      </c>
      <c r="O92" s="15"/>
    </row>
    <row r="93" spans="1:15" ht="15.2" customHeight="1" x14ac:dyDescent="0.25">
      <c r="A93" s="40" t="s">
        <v>46</v>
      </c>
      <c r="B93" s="40"/>
      <c r="C93" s="39"/>
      <c r="D93" s="39"/>
      <c r="E93" s="10">
        <v>671700</v>
      </c>
      <c r="F93" s="10">
        <v>0</v>
      </c>
      <c r="G93" s="10">
        <v>100625</v>
      </c>
      <c r="H93" s="10">
        <f t="shared" si="16"/>
        <v>100625</v>
      </c>
      <c r="I93" s="10">
        <f t="shared" si="17"/>
        <v>571075</v>
      </c>
      <c r="J93" s="25">
        <f>H93/E93</f>
        <v>0.14980646121780558</v>
      </c>
    </row>
    <row r="94" spans="1:15" ht="15.2" customHeight="1" x14ac:dyDescent="0.25">
      <c r="A94" s="19"/>
      <c r="B94" s="19"/>
      <c r="E94" s="11">
        <f>SUM(E87:E93)</f>
        <v>2300000</v>
      </c>
      <c r="F94" s="11">
        <f>SUM(F87:F93)</f>
        <v>558228</v>
      </c>
      <c r="G94" s="11">
        <f>SUM(G87:G93)</f>
        <v>317253</v>
      </c>
      <c r="H94" s="11">
        <f>SUM(H87:H93)</f>
        <v>875481</v>
      </c>
      <c r="I94" s="11">
        <f>SUM(I87:I93)</f>
        <v>1424519</v>
      </c>
      <c r="J94" s="26">
        <f>H94/E94</f>
        <v>0.38064391304347828</v>
      </c>
    </row>
    <row r="95" spans="1:15" ht="15.2" customHeight="1" x14ac:dyDescent="0.25">
      <c r="A95" s="40"/>
      <c r="B95" s="40"/>
      <c r="C95" s="39"/>
      <c r="D95" s="39"/>
      <c r="E95" s="8"/>
      <c r="F95" s="8"/>
      <c r="G95" s="8"/>
      <c r="H95" s="8"/>
      <c r="I95" s="8"/>
      <c r="J95" s="9"/>
    </row>
    <row r="96" spans="1:15" ht="18" customHeight="1" x14ac:dyDescent="0.25">
      <c r="A96" s="38" t="s">
        <v>47</v>
      </c>
      <c r="B96" s="38"/>
      <c r="C96" s="39"/>
      <c r="D96" s="39"/>
      <c r="E96" s="39"/>
      <c r="F96" s="39"/>
      <c r="G96" s="39"/>
      <c r="H96" s="39"/>
      <c r="I96" s="39"/>
      <c r="J96" s="39"/>
    </row>
    <row r="97" spans="1:10" ht="18" customHeight="1" x14ac:dyDescent="0.25">
      <c r="A97" s="40" t="s">
        <v>47</v>
      </c>
      <c r="B97" s="40"/>
      <c r="C97" s="39"/>
      <c r="D97" s="39"/>
      <c r="E97" s="8">
        <v>210000</v>
      </c>
      <c r="F97" s="8">
        <v>97964.800000000003</v>
      </c>
      <c r="G97" s="8">
        <v>35400</v>
      </c>
      <c r="H97" s="8">
        <f>F97+G97</f>
        <v>133364.79999999999</v>
      </c>
      <c r="I97" s="8">
        <f>E97-H97</f>
        <v>76635.200000000012</v>
      </c>
      <c r="J97" s="9">
        <f>IF(E97&gt;0,F97/E97,0)</f>
        <v>0.46649904761904765</v>
      </c>
    </row>
    <row r="98" spans="1:10" ht="18" customHeight="1" x14ac:dyDescent="0.25">
      <c r="A98" s="19"/>
      <c r="B98" s="40" t="s">
        <v>73</v>
      </c>
      <c r="C98" s="40"/>
      <c r="D98" s="39"/>
      <c r="E98" s="8">
        <v>1035000</v>
      </c>
      <c r="F98" s="8">
        <v>29975.23</v>
      </c>
      <c r="G98" s="8">
        <v>130275.23</v>
      </c>
      <c r="H98" s="8">
        <f>F98+G98</f>
        <v>160250.46</v>
      </c>
      <c r="I98" s="8">
        <f>E98-H98</f>
        <v>874749.54</v>
      </c>
      <c r="J98" s="9">
        <f>IF(E98&gt;0,F98/E98,0)</f>
        <v>2.8961574879227053E-2</v>
      </c>
    </row>
    <row r="99" spans="1:10" ht="15.2" customHeight="1" x14ac:dyDescent="0.25">
      <c r="A99" s="40" t="s">
        <v>48</v>
      </c>
      <c r="B99" s="40"/>
      <c r="C99" s="39"/>
      <c r="D99" s="39"/>
      <c r="E99" s="8">
        <v>800000</v>
      </c>
      <c r="F99" s="8">
        <v>0</v>
      </c>
      <c r="G99" s="8">
        <v>80977.5</v>
      </c>
      <c r="H99" s="8">
        <f>F99+G99</f>
        <v>80977.5</v>
      </c>
      <c r="I99" s="8">
        <f>E99-H99</f>
        <v>719022.5</v>
      </c>
      <c r="J99" s="9">
        <f t="shared" ref="J99" si="19">IF(E99&gt;0,F99/E99,0)</f>
        <v>0</v>
      </c>
    </row>
    <row r="100" spans="1:10" ht="15.2" customHeight="1" x14ac:dyDescent="0.25">
      <c r="A100" s="40" t="s">
        <v>49</v>
      </c>
      <c r="B100" s="40"/>
      <c r="C100" s="39"/>
      <c r="D100" s="39"/>
      <c r="E100" s="10">
        <v>6355000</v>
      </c>
      <c r="F100" s="10">
        <v>265136.14</v>
      </c>
      <c r="G100" s="10">
        <v>2420913.16</v>
      </c>
      <c r="H100" s="10">
        <f>F100+G100</f>
        <v>2686049.3000000003</v>
      </c>
      <c r="I100" s="8">
        <f>E100-H100</f>
        <v>3668950.6999999997</v>
      </c>
      <c r="J100" s="25">
        <f>IF(E100&gt;0,F100/E100,0)</f>
        <v>4.1720871754523998E-2</v>
      </c>
    </row>
    <row r="101" spans="1:10" ht="15.2" customHeight="1" x14ac:dyDescent="0.25">
      <c r="A101" s="19"/>
      <c r="B101" s="19"/>
      <c r="E101" s="11">
        <f>SUM(E97:E100)</f>
        <v>8400000</v>
      </c>
      <c r="F101" s="11">
        <f>SUM(F97:F100)</f>
        <v>393076.17000000004</v>
      </c>
      <c r="G101" s="11">
        <f>SUM(G97:G100)</f>
        <v>2667565.89</v>
      </c>
      <c r="H101" s="11">
        <f>SUM(H97:H100)</f>
        <v>3060642.0600000005</v>
      </c>
      <c r="I101" s="11">
        <f>SUM(I97:I100)</f>
        <v>5339357.9399999995</v>
      </c>
      <c r="J101" s="26">
        <f>H101/E101</f>
        <v>0.36436215000000005</v>
      </c>
    </row>
    <row r="102" spans="1:10" ht="15.2" customHeight="1" x14ac:dyDescent="0.25">
      <c r="A102" s="40"/>
      <c r="B102" s="40"/>
      <c r="C102" s="39"/>
      <c r="D102" s="39"/>
      <c r="E102" s="8"/>
      <c r="F102" s="8"/>
      <c r="G102" s="8"/>
      <c r="H102" s="8"/>
      <c r="I102" s="8"/>
      <c r="J102" s="9"/>
    </row>
    <row r="103" spans="1:10" ht="18" customHeight="1" x14ac:dyDescent="0.25">
      <c r="A103" s="38" t="s">
        <v>50</v>
      </c>
      <c r="B103" s="38"/>
      <c r="C103" s="39"/>
      <c r="D103" s="39"/>
      <c r="E103" s="39"/>
      <c r="F103" s="39"/>
      <c r="G103" s="39"/>
      <c r="H103" s="39"/>
      <c r="I103" s="39"/>
      <c r="J103" s="39"/>
    </row>
    <row r="104" spans="1:10" ht="15.2" customHeight="1" x14ac:dyDescent="0.25">
      <c r="A104" s="40" t="s">
        <v>50</v>
      </c>
      <c r="B104" s="40"/>
      <c r="C104" s="39"/>
      <c r="D104" s="39"/>
      <c r="E104" s="8">
        <v>1397800</v>
      </c>
      <c r="F104" s="8">
        <v>50047.92</v>
      </c>
      <c r="G104" s="8">
        <v>336450</v>
      </c>
      <c r="H104" s="8">
        <f>F104+G104</f>
        <v>386497.92</v>
      </c>
      <c r="I104" s="8">
        <f>E104-H104</f>
        <v>1011302.0800000001</v>
      </c>
      <c r="J104" s="9">
        <f t="shared" ref="J104:J107" si="20">H104/E104</f>
        <v>0.27650444984976391</v>
      </c>
    </row>
    <row r="105" spans="1:10" x14ac:dyDescent="0.25">
      <c r="A105" s="40" t="s">
        <v>51</v>
      </c>
      <c r="B105" s="40"/>
      <c r="C105" s="39"/>
      <c r="D105" s="39"/>
      <c r="E105" s="8">
        <v>210000</v>
      </c>
      <c r="F105" s="8">
        <v>95987.81</v>
      </c>
      <c r="G105" s="8">
        <v>0</v>
      </c>
      <c r="H105" s="8">
        <f>F105+G105</f>
        <v>95987.81</v>
      </c>
      <c r="I105" s="8">
        <f>E105-H105</f>
        <v>114012.19</v>
      </c>
      <c r="J105" s="9">
        <f t="shared" si="20"/>
        <v>0.45708480952380953</v>
      </c>
    </row>
    <row r="106" spans="1:10" x14ac:dyDescent="0.25">
      <c r="A106" s="19"/>
      <c r="B106" s="40" t="s">
        <v>74</v>
      </c>
      <c r="C106" s="40"/>
      <c r="D106" s="39"/>
      <c r="E106" s="8">
        <v>148002767.47999999</v>
      </c>
      <c r="F106" s="8">
        <v>0</v>
      </c>
      <c r="G106" s="8">
        <v>38381682.119999997</v>
      </c>
      <c r="H106" s="8">
        <f>F106+G106</f>
        <v>38381682.119999997</v>
      </c>
      <c r="I106" s="8">
        <f>E106-H106</f>
        <v>109621085.35999998</v>
      </c>
      <c r="J106" s="9">
        <f t="shared" si="20"/>
        <v>0.25933084072354673</v>
      </c>
    </row>
    <row r="107" spans="1:10" x14ac:dyDescent="0.25">
      <c r="A107" s="40" t="s">
        <v>52</v>
      </c>
      <c r="B107" s="40"/>
      <c r="C107" s="39"/>
      <c r="D107" s="39"/>
      <c r="E107" s="8">
        <v>1700000</v>
      </c>
      <c r="F107" s="8">
        <v>0</v>
      </c>
      <c r="G107" s="8">
        <v>570000</v>
      </c>
      <c r="H107" s="8">
        <f>F107+G107</f>
        <v>570000</v>
      </c>
      <c r="I107" s="8">
        <f>E107-H107</f>
        <v>1130000</v>
      </c>
      <c r="J107" s="9">
        <f t="shared" si="20"/>
        <v>0.3352941176470588</v>
      </c>
    </row>
    <row r="108" spans="1:10" x14ac:dyDescent="0.25">
      <c r="A108" s="40" t="s">
        <v>75</v>
      </c>
      <c r="B108" s="40"/>
      <c r="C108" s="39"/>
      <c r="D108" s="39"/>
      <c r="E108" s="10">
        <v>10000000</v>
      </c>
      <c r="F108" s="10">
        <v>1488313.06</v>
      </c>
      <c r="G108" s="10">
        <v>2649126.16</v>
      </c>
      <c r="H108" s="10">
        <f>F108+G108</f>
        <v>4137439.22</v>
      </c>
      <c r="I108" s="10">
        <f>E108-H108</f>
        <v>5862560.7799999993</v>
      </c>
      <c r="J108" s="25">
        <f>H108/E108</f>
        <v>0.41374392200000004</v>
      </c>
    </row>
    <row r="109" spans="1:10" x14ac:dyDescent="0.25">
      <c r="A109" s="19"/>
      <c r="B109" s="19"/>
      <c r="E109" s="11">
        <f>SUM(E104:E108)</f>
        <v>161310567.47999999</v>
      </c>
      <c r="F109" s="11">
        <f>SUM(F104:F108)</f>
        <v>1634348.79</v>
      </c>
      <c r="G109" s="11">
        <f>SUM(G104:G108)</f>
        <v>41937258.280000001</v>
      </c>
      <c r="H109" s="11">
        <f>SUM(H104:H108)</f>
        <v>43571607.069999993</v>
      </c>
      <c r="I109" s="11">
        <f>SUM(I104:I108)</f>
        <v>117738960.40999998</v>
      </c>
      <c r="J109" s="26">
        <f>H109/E109</f>
        <v>0.27011006005792026</v>
      </c>
    </row>
    <row r="110" spans="1:10" ht="18" customHeight="1" x14ac:dyDescent="0.25">
      <c r="A110" s="38"/>
      <c r="B110" s="38"/>
      <c r="C110" s="39"/>
      <c r="D110" s="39"/>
      <c r="E110" s="39"/>
      <c r="F110" s="39"/>
      <c r="G110" s="39"/>
      <c r="H110" s="39"/>
      <c r="I110" s="39"/>
      <c r="J110" s="39"/>
    </row>
    <row r="111" spans="1:10" ht="18" customHeight="1" x14ac:dyDescent="0.25">
      <c r="A111" s="38" t="s">
        <v>53</v>
      </c>
      <c r="B111" s="38"/>
      <c r="C111" s="39"/>
      <c r="D111" s="39"/>
      <c r="E111" s="39"/>
      <c r="F111" s="39"/>
      <c r="G111" s="39"/>
      <c r="H111" s="39"/>
      <c r="I111" s="39"/>
      <c r="J111" s="39"/>
    </row>
    <row r="112" spans="1:10" ht="15.2" customHeight="1" x14ac:dyDescent="0.25">
      <c r="A112" s="40" t="s">
        <v>76</v>
      </c>
      <c r="B112" s="40"/>
      <c r="C112" s="39"/>
      <c r="D112" s="39"/>
      <c r="E112" s="8">
        <v>1800000</v>
      </c>
      <c r="F112" s="8">
        <v>900000</v>
      </c>
      <c r="G112" s="8">
        <v>200000</v>
      </c>
      <c r="H112" s="8">
        <f>F112+G112</f>
        <v>1100000</v>
      </c>
      <c r="I112" s="8">
        <f>E112-H112</f>
        <v>700000</v>
      </c>
      <c r="J112" s="20">
        <f>H112/E112</f>
        <v>0.61111111111111116</v>
      </c>
    </row>
    <row r="113" spans="1:16" ht="15.2" customHeight="1" x14ac:dyDescent="0.25">
      <c r="A113" s="40" t="s">
        <v>77</v>
      </c>
      <c r="B113" s="40"/>
      <c r="C113" s="39"/>
      <c r="D113" s="39"/>
      <c r="E113" s="8">
        <v>4915900</v>
      </c>
      <c r="F113" s="8">
        <v>214600</v>
      </c>
      <c r="G113" s="8">
        <v>2615400</v>
      </c>
      <c r="H113" s="8">
        <f>F113+G113</f>
        <v>2830000</v>
      </c>
      <c r="I113" s="8">
        <f t="shared" ref="I113:I115" si="21">E113-H113</f>
        <v>2085900</v>
      </c>
      <c r="J113" s="20">
        <f t="shared" ref="J113" si="22">H113/E113</f>
        <v>0.57568298785573346</v>
      </c>
      <c r="O113" s="24"/>
    </row>
    <row r="114" spans="1:16" ht="15.2" customHeight="1" x14ac:dyDescent="0.25">
      <c r="A114" s="40" t="s">
        <v>78</v>
      </c>
      <c r="B114" s="40"/>
      <c r="C114" s="39"/>
      <c r="D114" s="39"/>
      <c r="E114" s="8">
        <v>14384880</v>
      </c>
      <c r="F114" s="8">
        <v>9144880</v>
      </c>
      <c r="G114" s="8">
        <v>3740000</v>
      </c>
      <c r="H114" s="8">
        <f>F114+G114</f>
        <v>12884880</v>
      </c>
      <c r="I114" s="8">
        <f t="shared" si="21"/>
        <v>1500000</v>
      </c>
      <c r="J114" s="20">
        <f>H114/E114</f>
        <v>0.89572384336887068</v>
      </c>
    </row>
    <row r="115" spans="1:16" ht="15.2" customHeight="1" x14ac:dyDescent="0.25">
      <c r="A115" s="40" t="s">
        <v>53</v>
      </c>
      <c r="B115" s="40"/>
      <c r="C115" s="39"/>
      <c r="D115" s="39"/>
      <c r="E115" s="10">
        <v>7398128</v>
      </c>
      <c r="F115" s="10">
        <v>0</v>
      </c>
      <c r="G115" s="10">
        <v>2753028</v>
      </c>
      <c r="H115" s="10">
        <f>F115+G115</f>
        <v>2753028</v>
      </c>
      <c r="I115" s="10">
        <f t="shared" si="21"/>
        <v>4645100</v>
      </c>
      <c r="J115" s="25">
        <f>H115/E115</f>
        <v>0.37212494836531618</v>
      </c>
    </row>
    <row r="116" spans="1:16" x14ac:dyDescent="0.25">
      <c r="A116" s="40"/>
      <c r="B116" s="40"/>
      <c r="C116" s="39"/>
      <c r="D116" s="39"/>
      <c r="E116" s="11">
        <f>E115+E114+E113+E112</f>
        <v>28498908</v>
      </c>
      <c r="F116" s="11">
        <f>SUM(F112:F115)</f>
        <v>10259480</v>
      </c>
      <c r="G116" s="11">
        <f>SUM(G112:G115)</f>
        <v>9308428</v>
      </c>
      <c r="H116" s="11">
        <f>SUM(H112:H115)</f>
        <v>19567908</v>
      </c>
      <c r="I116" s="11">
        <f>SUM(I112:I115)</f>
        <v>8931000</v>
      </c>
      <c r="J116" s="9">
        <f>H116/E116</f>
        <v>0.6866195715288459</v>
      </c>
    </row>
    <row r="117" spans="1:16" x14ac:dyDescent="0.25">
      <c r="A117" s="40"/>
      <c r="B117" s="40"/>
      <c r="C117" s="39"/>
      <c r="D117" s="39"/>
      <c r="E117" s="11"/>
      <c r="F117" s="11"/>
      <c r="G117" s="11"/>
      <c r="H117" s="11"/>
      <c r="I117" s="11"/>
      <c r="J117" s="12"/>
    </row>
    <row r="118" spans="1:16" ht="18" customHeight="1" x14ac:dyDescent="0.25">
      <c r="A118" s="38"/>
      <c r="B118" s="38"/>
      <c r="C118" s="39"/>
      <c r="D118" s="39"/>
      <c r="E118" s="39"/>
      <c r="F118" s="39"/>
      <c r="G118" s="39"/>
      <c r="H118" s="39"/>
      <c r="I118" s="39"/>
      <c r="J118" s="39"/>
    </row>
    <row r="119" spans="1:16" x14ac:dyDescent="0.25">
      <c r="B119" s="38" t="s">
        <v>80</v>
      </c>
      <c r="C119" s="38"/>
      <c r="D119" s="39"/>
      <c r="E119" s="41"/>
      <c r="F119" s="41"/>
      <c r="G119" s="41"/>
      <c r="H119" s="41"/>
      <c r="I119" s="41"/>
      <c r="J119" s="41"/>
    </row>
    <row r="120" spans="1:16" x14ac:dyDescent="0.25">
      <c r="B120" s="40" t="s">
        <v>81</v>
      </c>
      <c r="C120" s="40"/>
      <c r="D120" s="39"/>
      <c r="E120" s="8">
        <v>1204596347</v>
      </c>
      <c r="F120" s="8">
        <v>115327310.84</v>
      </c>
      <c r="G120" s="8">
        <v>465659269.75</v>
      </c>
      <c r="H120" s="8">
        <f>F120+G120</f>
        <v>580986580.59000003</v>
      </c>
      <c r="I120" s="8">
        <f>E120-H120</f>
        <v>623609766.40999997</v>
      </c>
      <c r="J120" s="20">
        <f>H120/E120</f>
        <v>0.48230810431803511</v>
      </c>
    </row>
    <row r="121" spans="1:16" x14ac:dyDescent="0.25">
      <c r="B121" s="40" t="s">
        <v>82</v>
      </c>
      <c r="C121" s="40"/>
      <c r="D121" s="39"/>
      <c r="E121" s="8">
        <v>855338635</v>
      </c>
      <c r="F121" s="8">
        <v>85533863.5</v>
      </c>
      <c r="G121" s="8">
        <v>341425174.06</v>
      </c>
      <c r="H121" s="8">
        <f>F121+G121</f>
        <v>426959037.56</v>
      </c>
      <c r="I121" s="8">
        <f>E121-H121</f>
        <v>428379597.44</v>
      </c>
      <c r="J121" s="20">
        <f>H121/E121</f>
        <v>0.49916959212300754</v>
      </c>
      <c r="O121" s="15"/>
      <c r="P121" s="16"/>
    </row>
    <row r="122" spans="1:16" ht="15" customHeight="1" x14ac:dyDescent="0.25">
      <c r="B122" s="40" t="s">
        <v>79</v>
      </c>
      <c r="C122" s="40"/>
      <c r="D122" s="40"/>
      <c r="E122" s="10">
        <v>2446822</v>
      </c>
      <c r="F122" s="10">
        <v>1015093.83</v>
      </c>
      <c r="G122" s="10">
        <v>0</v>
      </c>
      <c r="H122" s="10">
        <f>F122+G122</f>
        <v>1015093.83</v>
      </c>
      <c r="I122" s="10">
        <f>E122-H122</f>
        <v>1431728.17</v>
      </c>
      <c r="J122" s="21">
        <f>H122/E122</f>
        <v>0.41486214771650737</v>
      </c>
    </row>
    <row r="123" spans="1:16" x14ac:dyDescent="0.25">
      <c r="B123" s="40"/>
      <c r="C123" s="40"/>
      <c r="D123" s="39"/>
      <c r="E123" s="11">
        <f>SUM(E120:E122)</f>
        <v>2062381804</v>
      </c>
      <c r="F123" s="11">
        <f>SUM(F120:F122)</f>
        <v>201876268.17000002</v>
      </c>
      <c r="G123" s="11">
        <f>SUM(G120:G122)</f>
        <v>807084443.80999994</v>
      </c>
      <c r="H123" s="11">
        <f>SUM(H120:H122)</f>
        <v>1008960711.9800001</v>
      </c>
      <c r="I123" s="11">
        <f>SUM(I120:I122)</f>
        <v>1053421092.0199999</v>
      </c>
      <c r="J123" s="12">
        <f>H123/E123</f>
        <v>0.48922110834333182</v>
      </c>
    </row>
    <row r="124" spans="1:16" x14ac:dyDescent="0.25">
      <c r="O124" s="15"/>
    </row>
    <row r="127" spans="1:16" x14ac:dyDescent="0.25">
      <c r="G127" s="16"/>
    </row>
    <row r="128" spans="1:16" x14ac:dyDescent="0.25">
      <c r="J128" s="16"/>
    </row>
  </sheetData>
  <mergeCells count="101">
    <mergeCell ref="B119:J119"/>
    <mergeCell ref="B120:D120"/>
    <mergeCell ref="B121:D121"/>
    <mergeCell ref="B122:D122"/>
    <mergeCell ref="B123:D123"/>
    <mergeCell ref="A113:D113"/>
    <mergeCell ref="A114:D114"/>
    <mergeCell ref="A115:D115"/>
    <mergeCell ref="A116:D116"/>
    <mergeCell ref="A117:D117"/>
    <mergeCell ref="A118:J118"/>
    <mergeCell ref="B106:D106"/>
    <mergeCell ref="A107:D107"/>
    <mergeCell ref="A108:D108"/>
    <mergeCell ref="A110:J110"/>
    <mergeCell ref="A111:J111"/>
    <mergeCell ref="A112:D112"/>
    <mergeCell ref="A99:D99"/>
    <mergeCell ref="A100:D100"/>
    <mergeCell ref="A102:D102"/>
    <mergeCell ref="A103:J103"/>
    <mergeCell ref="A104:D104"/>
    <mergeCell ref="A105:D105"/>
    <mergeCell ref="A92:D92"/>
    <mergeCell ref="A93:D93"/>
    <mergeCell ref="A95:D95"/>
    <mergeCell ref="A96:J96"/>
    <mergeCell ref="A97:D97"/>
    <mergeCell ref="B98:D98"/>
    <mergeCell ref="A86:J86"/>
    <mergeCell ref="A87:D87"/>
    <mergeCell ref="A88:D88"/>
    <mergeCell ref="A89:D89"/>
    <mergeCell ref="A90:D90"/>
    <mergeCell ref="B91:D91"/>
    <mergeCell ref="A79:D79"/>
    <mergeCell ref="A80:D80"/>
    <mergeCell ref="A81:D81"/>
    <mergeCell ref="A82:D82"/>
    <mergeCell ref="A83:D83"/>
    <mergeCell ref="A85:J85"/>
    <mergeCell ref="A73:D73"/>
    <mergeCell ref="A74:D74"/>
    <mergeCell ref="A75:D75"/>
    <mergeCell ref="A76:D76"/>
    <mergeCell ref="A77:D77"/>
    <mergeCell ref="A78:D78"/>
    <mergeCell ref="A63:D63"/>
    <mergeCell ref="A66:J66"/>
    <mergeCell ref="A67:D67"/>
    <mergeCell ref="A68:D68"/>
    <mergeCell ref="A69:D69"/>
    <mergeCell ref="A72:J72"/>
    <mergeCell ref="A55:D55"/>
    <mergeCell ref="A56:D56"/>
    <mergeCell ref="A57:D57"/>
    <mergeCell ref="A60:J60"/>
    <mergeCell ref="A61:D61"/>
    <mergeCell ref="A62:D62"/>
    <mergeCell ref="A44:D44"/>
    <mergeCell ref="A47:D47"/>
    <mergeCell ref="A48:D48"/>
    <mergeCell ref="A49:D49"/>
    <mergeCell ref="A50:D50"/>
    <mergeCell ref="A54:J54"/>
    <mergeCell ref="A38:D38"/>
    <mergeCell ref="A39:D39"/>
    <mergeCell ref="A40:D40"/>
    <mergeCell ref="A41:D41"/>
    <mergeCell ref="A42:D42"/>
    <mergeCell ref="B43:D43"/>
    <mergeCell ref="A30:D30"/>
    <mergeCell ref="A31:D31"/>
    <mergeCell ref="B32:D32"/>
    <mergeCell ref="A33:D33"/>
    <mergeCell ref="A36:D36"/>
    <mergeCell ref="A37:D37"/>
    <mergeCell ref="A24:D24"/>
    <mergeCell ref="A25:D25"/>
    <mergeCell ref="A26:D26"/>
    <mergeCell ref="A27:D27"/>
    <mergeCell ref="A28:D28"/>
    <mergeCell ref="A29:D29"/>
    <mergeCell ref="A21:D21"/>
    <mergeCell ref="B22:D22"/>
    <mergeCell ref="A23:D23"/>
    <mergeCell ref="A11:D11"/>
    <mergeCell ref="B12:D12"/>
    <mergeCell ref="B13:D13"/>
    <mergeCell ref="A14:D14"/>
    <mergeCell ref="A15:D15"/>
    <mergeCell ref="B16:D16"/>
    <mergeCell ref="C4:I4"/>
    <mergeCell ref="C5:J5"/>
    <mergeCell ref="C6:I6"/>
    <mergeCell ref="D7:K7"/>
    <mergeCell ref="A9:D9"/>
    <mergeCell ref="B10:D10"/>
    <mergeCell ref="B17:D17"/>
    <mergeCell ref="B18:D18"/>
    <mergeCell ref="A20:J20"/>
  </mergeCells>
  <pageMargins left="0.70866141732283472" right="0.70866141732283472" top="0.74803149606299213" bottom="0.74803149606299213" header="0.31496062992125984" footer="0.31496062992125984"/>
  <pageSetup scale="84" orientation="landscape" r:id="rId1"/>
  <rowBreaks count="4" manualBreakCount="4">
    <brk id="35" max="16" man="1"/>
    <brk id="52" max="16" man="1"/>
    <brk id="84" max="16" man="1"/>
    <brk id="110" max="16" man="1"/>
  </rowBreaks>
  <colBreaks count="1" manualBreakCount="1">
    <brk id="12" max="1048575" man="1"/>
  </colBreaks>
  <ignoredErrors>
    <ignoredError sqref="H11:H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Johenny Duran Guerrero</dc:creator>
  <cp:lastModifiedBy>Joaquin Espinal Hernandez</cp:lastModifiedBy>
  <cp:lastPrinted>2023-07-13T17:46:42Z</cp:lastPrinted>
  <dcterms:created xsi:type="dcterms:W3CDTF">2022-06-20T16:52:00Z</dcterms:created>
  <dcterms:modified xsi:type="dcterms:W3CDTF">2023-07-13T18:55:10Z</dcterms:modified>
</cp:coreProperties>
</file>