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pinalh\OneDrive - MESCYT\Escritorio\"/>
    </mc:Choice>
  </mc:AlternateContent>
  <xr:revisionPtr revIDLastSave="0" documentId="13_ncr:1_{B752655C-2ECC-49D0-BA63-453FC92EE40F}" xr6:coauthVersionLast="47" xr6:coauthVersionMax="47" xr10:uidLastSave="{00000000-0000-0000-0000-000000000000}"/>
  <bookViews>
    <workbookView xWindow="-120" yWindow="-120" windowWidth="29040" windowHeight="15840" xr2:uid="{ED774C84-0B33-4284-BA8F-68386E447208}"/>
  </bookViews>
  <sheets>
    <sheet name="Hoja1 (2)" sheetId="2" r:id="rId1"/>
  </sheets>
  <definedNames>
    <definedName name="_xlnm.Print_Area" localSheetId="0">'Hoja1 (2)'!$A$1:$M$135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2" l="1"/>
  <c r="K45" i="2"/>
  <c r="J43" i="2"/>
  <c r="I43" i="2"/>
  <c r="K43" i="2"/>
  <c r="K42" i="2"/>
  <c r="I11" i="2"/>
  <c r="I31" i="2"/>
  <c r="H51" i="2"/>
  <c r="I50" i="2"/>
  <c r="H123" i="2"/>
  <c r="I121" i="2"/>
  <c r="I120" i="2"/>
  <c r="E45" i="2"/>
  <c r="K38" i="2"/>
  <c r="H45" i="2"/>
  <c r="H101" i="2"/>
  <c r="I100" i="2"/>
  <c r="I99" i="2"/>
  <c r="I98" i="2"/>
  <c r="I97" i="2"/>
  <c r="H116" i="2"/>
  <c r="I115" i="2"/>
  <c r="I114" i="2"/>
  <c r="I113" i="2"/>
  <c r="I112" i="2"/>
  <c r="K108" i="2"/>
  <c r="K107" i="2"/>
  <c r="K106" i="2"/>
  <c r="K105" i="2"/>
  <c r="K104" i="2"/>
  <c r="H109" i="2"/>
  <c r="I108" i="2"/>
  <c r="I107" i="2"/>
  <c r="I106" i="2"/>
  <c r="I105" i="2"/>
  <c r="I104" i="2"/>
  <c r="H94" i="2"/>
  <c r="H84" i="2"/>
  <c r="I83" i="2"/>
  <c r="I82" i="2"/>
  <c r="I81" i="2"/>
  <c r="I80" i="2"/>
  <c r="I79" i="2"/>
  <c r="I78" i="2"/>
  <c r="I77" i="2"/>
  <c r="I76" i="2"/>
  <c r="I75" i="2"/>
  <c r="I74" i="2"/>
  <c r="I73" i="2"/>
  <c r="I93" i="2"/>
  <c r="I92" i="2"/>
  <c r="I91" i="2"/>
  <c r="I90" i="2"/>
  <c r="I89" i="2"/>
  <c r="I88" i="2"/>
  <c r="I87" i="2"/>
  <c r="H70" i="2"/>
  <c r="I69" i="2"/>
  <c r="K69" i="2" s="1"/>
  <c r="I67" i="2"/>
  <c r="I68" i="2"/>
  <c r="H64" i="2"/>
  <c r="I61" i="2"/>
  <c r="K62" i="2"/>
  <c r="I63" i="2"/>
  <c r="J63" i="2" s="1"/>
  <c r="I62" i="2"/>
  <c r="K63" i="2" l="1"/>
  <c r="J69" i="2"/>
  <c r="I55" i="2"/>
  <c r="I37" i="2" l="1"/>
  <c r="I44" i="2"/>
  <c r="I42" i="2"/>
  <c r="I40" i="2"/>
  <c r="I41" i="2"/>
  <c r="I39" i="2" l="1"/>
  <c r="I38" i="2"/>
  <c r="J38" i="2" s="1"/>
  <c r="H34" i="2"/>
  <c r="I24" i="2"/>
  <c r="I21" i="2"/>
  <c r="J21" i="2" s="1"/>
  <c r="I23" i="2"/>
  <c r="K23" i="2" s="1"/>
  <c r="I22" i="2"/>
  <c r="I33" i="2"/>
  <c r="K33" i="2" s="1"/>
  <c r="I32" i="2"/>
  <c r="K32" i="2" s="1"/>
  <c r="J31" i="2"/>
  <c r="I29" i="2"/>
  <c r="K29" i="2" s="1"/>
  <c r="I28" i="2"/>
  <c r="J28" i="2" s="1"/>
  <c r="I27" i="2"/>
  <c r="I26" i="2"/>
  <c r="I25" i="2"/>
  <c r="K25" i="2" s="1"/>
  <c r="H18" i="2"/>
  <c r="I17" i="2"/>
  <c r="K17" i="2" s="1"/>
  <c r="I16" i="2"/>
  <c r="J16" i="2"/>
  <c r="I15" i="2"/>
  <c r="J15" i="2" s="1"/>
  <c r="I14" i="2"/>
  <c r="J14" i="2" s="1"/>
  <c r="I13" i="2"/>
  <c r="K13" i="2" s="1"/>
  <c r="I12" i="2"/>
  <c r="K12" i="2" s="1"/>
  <c r="J11" i="2"/>
  <c r="J82" i="2"/>
  <c r="G51" i="2"/>
  <c r="E109" i="2"/>
  <c r="E94" i="2"/>
  <c r="G84" i="2"/>
  <c r="F84" i="2"/>
  <c r="E84" i="2"/>
  <c r="E70" i="2"/>
  <c r="K100" i="2"/>
  <c r="K98" i="2"/>
  <c r="K97" i="2"/>
  <c r="G101" i="2"/>
  <c r="F101" i="2"/>
  <c r="E101" i="2"/>
  <c r="G94" i="2"/>
  <c r="F94" i="2"/>
  <c r="G70" i="2"/>
  <c r="F70" i="2"/>
  <c r="G64" i="2"/>
  <c r="F64" i="2"/>
  <c r="E64" i="2"/>
  <c r="G58" i="2"/>
  <c r="E58" i="2"/>
  <c r="F51" i="2"/>
  <c r="E51" i="2"/>
  <c r="G45" i="2"/>
  <c r="F45" i="2"/>
  <c r="G34" i="2"/>
  <c r="F34" i="2"/>
  <c r="E34" i="2"/>
  <c r="G18" i="2"/>
  <c r="F18" i="2"/>
  <c r="I18" i="2" s="1"/>
  <c r="E18" i="2"/>
  <c r="G123" i="2"/>
  <c r="F123" i="2"/>
  <c r="E123" i="2"/>
  <c r="I122" i="2"/>
  <c r="K122" i="2" s="1"/>
  <c r="K121" i="2"/>
  <c r="G116" i="2"/>
  <c r="F116" i="2"/>
  <c r="E116" i="2"/>
  <c r="K115" i="2"/>
  <c r="K114" i="2"/>
  <c r="K113" i="2"/>
  <c r="G109" i="2"/>
  <c r="F109" i="2"/>
  <c r="J100" i="2"/>
  <c r="K99" i="2"/>
  <c r="J99" i="2"/>
  <c r="J98" i="2"/>
  <c r="K93" i="2"/>
  <c r="K92" i="2"/>
  <c r="K91" i="2"/>
  <c r="J90" i="2"/>
  <c r="J89" i="2"/>
  <c r="K88" i="2"/>
  <c r="K83" i="2"/>
  <c r="J81" i="2"/>
  <c r="K80" i="2"/>
  <c r="K79" i="2"/>
  <c r="J79" i="2"/>
  <c r="K78" i="2"/>
  <c r="K77" i="2"/>
  <c r="J76" i="2"/>
  <c r="J75" i="2"/>
  <c r="J74" i="2"/>
  <c r="J73" i="2"/>
  <c r="K73" i="2"/>
  <c r="K68" i="2"/>
  <c r="J67" i="2"/>
  <c r="K67" i="2"/>
  <c r="K61" i="2"/>
  <c r="F58" i="2"/>
  <c r="I57" i="2"/>
  <c r="K57" i="2" s="1"/>
  <c r="I56" i="2"/>
  <c r="K56" i="2" s="1"/>
  <c r="K55" i="2"/>
  <c r="I51" i="2"/>
  <c r="J44" i="2"/>
  <c r="J42" i="2"/>
  <c r="K41" i="2"/>
  <c r="J40" i="2"/>
  <c r="K39" i="2"/>
  <c r="J37" i="2"/>
  <c r="K37" i="2"/>
  <c r="I30" i="2"/>
  <c r="J30" i="2" s="1"/>
  <c r="J27" i="2"/>
  <c r="K26" i="2"/>
  <c r="J24" i="2"/>
  <c r="K22" i="2"/>
  <c r="K82" i="2" l="1"/>
  <c r="K11" i="2"/>
  <c r="K76" i="2"/>
  <c r="K81" i="2"/>
  <c r="I116" i="2"/>
  <c r="K116" i="2" s="1"/>
  <c r="J122" i="2"/>
  <c r="I123" i="2"/>
  <c r="K123" i="2" s="1"/>
  <c r="J12" i="2"/>
  <c r="J78" i="2"/>
  <c r="K44" i="2"/>
  <c r="J91" i="2"/>
  <c r="K40" i="2"/>
  <c r="K74" i="2"/>
  <c r="J108" i="2"/>
  <c r="K16" i="2"/>
  <c r="I101" i="2"/>
  <c r="K101" i="2" s="1"/>
  <c r="I94" i="2"/>
  <c r="K94" i="2" s="1"/>
  <c r="K31" i="2"/>
  <c r="K87" i="2"/>
  <c r="K89" i="2"/>
  <c r="J39" i="2"/>
  <c r="J93" i="2"/>
  <c r="I64" i="2"/>
  <c r="K64" i="2" s="1"/>
  <c r="K120" i="2"/>
  <c r="J112" i="2"/>
  <c r="J23" i="2"/>
  <c r="J105" i="2"/>
  <c r="J56" i="2"/>
  <c r="J68" i="2"/>
  <c r="J70" i="2" s="1"/>
  <c r="J87" i="2"/>
  <c r="J113" i="2"/>
  <c r="K14" i="2"/>
  <c r="K21" i="2"/>
  <c r="J26" i="2"/>
  <c r="J104" i="2"/>
  <c r="I34" i="2"/>
  <c r="K34" i="2" s="1"/>
  <c r="K90" i="2"/>
  <c r="K15" i="2"/>
  <c r="I45" i="2"/>
  <c r="K75" i="2"/>
  <c r="J55" i="2"/>
  <c r="J120" i="2"/>
  <c r="J33" i="2"/>
  <c r="I58" i="2"/>
  <c r="K58" i="2" s="1"/>
  <c r="I84" i="2"/>
  <c r="K84" i="2" s="1"/>
  <c r="J107" i="2"/>
  <c r="J114" i="2"/>
  <c r="I70" i="2"/>
  <c r="K70" i="2" s="1"/>
  <c r="K18" i="2"/>
  <c r="J61" i="2"/>
  <c r="K27" i="2"/>
  <c r="J50" i="2"/>
  <c r="J51" i="2" s="1"/>
  <c r="K28" i="2"/>
  <c r="K50" i="2"/>
  <c r="K51" i="2"/>
  <c r="J13" i="2"/>
  <c r="J17" i="2"/>
  <c r="J22" i="2"/>
  <c r="J25" i="2"/>
  <c r="J29" i="2"/>
  <c r="J32" i="2"/>
  <c r="J41" i="2"/>
  <c r="J57" i="2"/>
  <c r="J62" i="2"/>
  <c r="J77" i="2"/>
  <c r="J80" i="2"/>
  <c r="J83" i="2"/>
  <c r="J88" i="2"/>
  <c r="J92" i="2"/>
  <c r="J97" i="2"/>
  <c r="J101" i="2" s="1"/>
  <c r="J106" i="2"/>
  <c r="K112" i="2"/>
  <c r="J115" i="2"/>
  <c r="J121" i="2"/>
  <c r="I109" i="2"/>
  <c r="K109" i="2" s="1"/>
  <c r="J34" i="2" l="1"/>
  <c r="J109" i="2"/>
  <c r="J64" i="2"/>
  <c r="J123" i="2"/>
  <c r="J18" i="2"/>
  <c r="J45" i="2"/>
  <c r="J84" i="2"/>
  <c r="J58" i="2"/>
  <c r="J94" i="2"/>
  <c r="J116" i="2"/>
</calcChain>
</file>

<file path=xl/sharedStrings.xml><?xml version="1.0" encoding="utf-8"?>
<sst xmlns="http://schemas.openxmlformats.org/spreadsheetml/2006/main" count="101" uniqueCount="91">
  <si>
    <t>Áreas / Departamentos</t>
  </si>
  <si>
    <t>Presupuestado</t>
  </si>
  <si>
    <t>Disponible</t>
  </si>
  <si>
    <t>Ejecucion</t>
  </si>
  <si>
    <t>Despacho del Ministerio</t>
  </si>
  <si>
    <t>Despacho del Ministro</t>
  </si>
  <si>
    <t>Dirección de Gabinete</t>
  </si>
  <si>
    <t>Oficina de Libre Acceso a la Información</t>
  </si>
  <si>
    <t>Oficina Regional Norte</t>
  </si>
  <si>
    <t>Departamento Jurídico</t>
  </si>
  <si>
    <t>Viceministerio de Ciencia y Tecnología</t>
  </si>
  <si>
    <t>Viceministerio de en Ciencia y Tecnología</t>
  </si>
  <si>
    <t>Dirección de Investigación en Ciencia y Tecnología</t>
  </si>
  <si>
    <t>Departamento de Evaluación, Selección y Seguimiento de Proyectos de C y T</t>
  </si>
  <si>
    <t>Viceministerio de Educación Superior</t>
  </si>
  <si>
    <t>Departamento de Servicios al Usuario</t>
  </si>
  <si>
    <t>Departamento de Grado</t>
  </si>
  <si>
    <t>Departamento de Postgrado</t>
  </si>
  <si>
    <t>Dirección de Lenguas Extranjeras</t>
  </si>
  <si>
    <t>Departamento de Coordinación Académica</t>
  </si>
  <si>
    <t>Departamento de Coordinación Administrativa</t>
  </si>
  <si>
    <t>Viceministerio de Relaciones Internacionales</t>
  </si>
  <si>
    <t>Departamento de Acuerdos y Convenios Internacionales</t>
  </si>
  <si>
    <t>Departamento de Movilidad de Profesores y Estudiantes</t>
  </si>
  <si>
    <t>Viceministerio de Evaluación y Acreditación de las IES</t>
  </si>
  <si>
    <t>Departamento de Evaluación Quinquenal</t>
  </si>
  <si>
    <t>Departamento para la Acreditación</t>
  </si>
  <si>
    <t>Viceministerio de Extensión</t>
  </si>
  <si>
    <t>Departamento de Cultura</t>
  </si>
  <si>
    <t>Departamento de Desarrollo y Difusión de Valores</t>
  </si>
  <si>
    <t>Viceministerio Administrativo Financiero</t>
  </si>
  <si>
    <t>Dirección Administrativa</t>
  </si>
  <si>
    <t>Departamento de Mantenimiento</t>
  </si>
  <si>
    <t>División de Mayordomía</t>
  </si>
  <si>
    <t>División de Suministro</t>
  </si>
  <si>
    <t>División de Transportación</t>
  </si>
  <si>
    <t>Departamento de Compras y Contrataciones</t>
  </si>
  <si>
    <t>Dirección Financiera</t>
  </si>
  <si>
    <t>Departamento de Contabilidad</t>
  </si>
  <si>
    <t>Departamento de Presupuesto</t>
  </si>
  <si>
    <t>Departamento de Tesorería</t>
  </si>
  <si>
    <t>Dirección de Planificación y Desarrollo</t>
  </si>
  <si>
    <t>Departamento de Calidad en la Gestión</t>
  </si>
  <si>
    <t>Departamento de Cooperación Internacional</t>
  </si>
  <si>
    <t>Departamento de Desarrollo Institucional</t>
  </si>
  <si>
    <t>Departamento de Estadísticas</t>
  </si>
  <si>
    <t>Departamento de Formulación, Monitoreo y Evaluación de PPP</t>
  </si>
  <si>
    <t>Dirección de Comunicaciones</t>
  </si>
  <si>
    <t>Departamento de Publicaciones</t>
  </si>
  <si>
    <t>Departamento de Relaciones Públicas</t>
  </si>
  <si>
    <t>Dirección de Recursos Humanos</t>
  </si>
  <si>
    <t>Departamento de Reclutamiento, Selección y Evaluación</t>
  </si>
  <si>
    <t>Departamento de Capacitación</t>
  </si>
  <si>
    <t>Dirección de Tecnologías de la Información y la Comunicación</t>
  </si>
  <si>
    <t>Consejo Nacional de Educación Superior, Ciencia y Tecnología</t>
  </si>
  <si>
    <t xml:space="preserve">Total Area </t>
  </si>
  <si>
    <t>Agenda Digital</t>
  </si>
  <si>
    <t>Departamento de Indicadores de Ciencia, Tecnología e Innovación</t>
  </si>
  <si>
    <t xml:space="preserve">Departamento de Emprendimiento Social-IES </t>
  </si>
  <si>
    <t>Departamento de Difusión y Divulgación de Ciencias, Tecnología e Innovación</t>
  </si>
  <si>
    <t>Departamento de Fomento y Formación Científica</t>
  </si>
  <si>
    <t>Departamento de Gestión de la Innovación y Transferencia del Conocimiento</t>
  </si>
  <si>
    <t>Departamento de Vinculación de Gestión IES-Empresa</t>
  </si>
  <si>
    <t>Departamento de Control de Ejecución de Proyectos Científicos</t>
  </si>
  <si>
    <t>Departamento de Investigación en Ciencias Básicas y Aplicadas</t>
  </si>
  <si>
    <t>Departamento de Investigación en Ciencias Sociales y Humanísticas</t>
  </si>
  <si>
    <t>Departamento de Auditoria al Registro Académico y Admisiones de las IES</t>
  </si>
  <si>
    <t>Departamento de Pruebas Diagnósticas y Seguimiento</t>
  </si>
  <si>
    <t>Departamento Técnico Superior</t>
  </si>
  <si>
    <t xml:space="preserve"> </t>
  </si>
  <si>
    <t>Comision de Etica</t>
  </si>
  <si>
    <t>Direccion de Educacion a Distancia</t>
  </si>
  <si>
    <t>Unidad de Igualdad de Género</t>
  </si>
  <si>
    <t>Protocolo y Eventos</t>
  </si>
  <si>
    <t>Departamento de Organización del Trabajo y Compensaciones</t>
  </si>
  <si>
    <t>División de Relaciones Laborales y Sociales</t>
  </si>
  <si>
    <t>Departamento de Administración de Servicios TIC</t>
  </si>
  <si>
    <t>Departamento de Desarrollo e Implementación de Sistemas</t>
  </si>
  <si>
    <t>Departamento de Operaciones TIC</t>
  </si>
  <si>
    <t>Departamento de Seguimiento a Becarios y Egresados</t>
  </si>
  <si>
    <t>Direccion de Becas</t>
  </si>
  <si>
    <t>Becas Internacionales</t>
  </si>
  <si>
    <t xml:space="preserve">Becas Nacionales </t>
  </si>
  <si>
    <t>Aprobado 2do Trimestre</t>
  </si>
  <si>
    <t>Aprobado 1er Trimestre</t>
  </si>
  <si>
    <t xml:space="preserve">  DIRECCIÓN DE PLANIFICACIÓN Y DESARROLLO</t>
  </si>
  <si>
    <t>DEPARTAMENTO DE FORMULACIÓN, MONITOREO Y EVALUACIÓN DE PLANES, PROGRAMAS Y PROYECTOS</t>
  </si>
  <si>
    <t>Aprobado 3er Trimestre</t>
  </si>
  <si>
    <r>
      <t xml:space="preserve">           PLAN OPERATIVO ANUAL 
             Informe  de Ejecución </t>
    </r>
    <r>
      <rPr>
        <b/>
        <sz val="8"/>
        <rFont val="Times New Roman"/>
        <family val="1"/>
      </rPr>
      <t xml:space="preserve">Financiera </t>
    </r>
    <r>
      <rPr>
        <b/>
        <sz val="8"/>
        <color rgb="FF000000"/>
        <rFont val="Times New Roman"/>
        <family val="1"/>
      </rPr>
      <t>de POA  3er. Trimestre
     Julio-Septiembre 2023</t>
    </r>
  </si>
  <si>
    <t>Total Validado y Aprobado 1er., 2do. y 3er. Trimestre</t>
  </si>
  <si>
    <t>Direccion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</si>
</sst>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[$-10409]#,##0.00;\(#,##0.00\)"/>
    <numFmt numFmtId="165" formatCode="[$-10409]#,##0.00\ %"/>
    <numFmt numFmtId="166" formatCode="[$-10409]0.00\ %"/>
    <numFmt numFmtId="167" formatCode="#,##0.0_);\(#,##0.0\)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Times New Roman"/>
      <family val="1"/>
    </font>
    <font>
      <b/>
      <sz val="8"/>
      <color rgb="FF666666"/>
      <name val="Arial"/>
      <family val="2"/>
    </font>
    <font>
      <b/>
      <sz val="8"/>
      <color rgb="FF333333"/>
      <name val="Times New Roman"/>
      <family val="1"/>
    </font>
    <font>
      <sz val="11"/>
      <color rgb="FFFF0000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theme="4" tint="-0.249977111117893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 readingOrder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3" fillId="2" borderId="2" xfId="0" applyFont="1" applyFill="1" applyBorder="1" applyAlignment="1">
      <alignment horizontal="right" vertical="top" wrapText="1" readingOrder="1"/>
    </xf>
    <xf numFmtId="165" fontId="4" fillId="0" borderId="0" xfId="0" applyNumberFormat="1" applyFont="1" applyAlignment="1">
      <alignment horizontal="right" vertical="top" wrapText="1" readingOrder="1"/>
    </xf>
    <xf numFmtId="0" fontId="5" fillId="0" borderId="0" xfId="0" applyFont="1"/>
    <xf numFmtId="164" fontId="6" fillId="0" borderId="0" xfId="0" applyNumberFormat="1" applyFont="1" applyAlignment="1">
      <alignment horizontal="right" vertical="top" wrapText="1" readingOrder="1"/>
    </xf>
    <xf numFmtId="165" fontId="6" fillId="0" borderId="0" xfId="0" applyNumberFormat="1" applyFont="1" applyAlignment="1">
      <alignment horizontal="right" vertical="top" wrapText="1" readingOrder="1"/>
    </xf>
    <xf numFmtId="164" fontId="6" fillId="0" borderId="5" xfId="0" applyNumberFormat="1" applyFont="1" applyBorder="1" applyAlignment="1">
      <alignment horizontal="right" vertical="top" wrapText="1" readingOrder="1"/>
    </xf>
    <xf numFmtId="164" fontId="7" fillId="0" borderId="0" xfId="0" applyNumberFormat="1" applyFont="1" applyAlignment="1">
      <alignment horizontal="right" vertical="top" wrapText="1" readingOrder="1"/>
    </xf>
    <xf numFmtId="166" fontId="7" fillId="0" borderId="0" xfId="0" applyNumberFormat="1" applyFont="1" applyAlignment="1">
      <alignment horizontal="right" vertical="top" wrapText="1" readingOrder="1"/>
    </xf>
    <xf numFmtId="44" fontId="1" fillId="0" borderId="0" xfId="0" applyNumberFormat="1" applyFont="1"/>
    <xf numFmtId="4" fontId="1" fillId="0" borderId="0" xfId="0" applyNumberFormat="1" applyFont="1"/>
    <xf numFmtId="39" fontId="1" fillId="0" borderId="0" xfId="0" applyNumberFormat="1" applyFont="1"/>
    <xf numFmtId="3" fontId="1" fillId="0" borderId="0" xfId="0" applyNumberFormat="1" applyFont="1"/>
    <xf numFmtId="0" fontId="6" fillId="0" borderId="0" xfId="0" applyFont="1" applyAlignment="1">
      <alignment vertical="top" wrapText="1" readingOrder="1"/>
    </xf>
    <xf numFmtId="166" fontId="6" fillId="0" borderId="0" xfId="0" applyNumberFormat="1" applyFont="1" applyAlignment="1">
      <alignment horizontal="right" vertical="top" wrapText="1" readingOrder="1"/>
    </xf>
    <xf numFmtId="166" fontId="6" fillId="0" borderId="5" xfId="0" applyNumberFormat="1" applyFont="1" applyBorder="1" applyAlignment="1">
      <alignment horizontal="right" vertical="top" wrapText="1" readingOrder="1"/>
    </xf>
    <xf numFmtId="0" fontId="3" fillId="2" borderId="2" xfId="0" applyFont="1" applyFill="1" applyBorder="1" applyAlignment="1">
      <alignment horizontal="center" vertical="top" wrapText="1" readingOrder="1"/>
    </xf>
    <xf numFmtId="44" fontId="5" fillId="0" borderId="0" xfId="0" applyNumberFormat="1" applyFont="1"/>
    <xf numFmtId="0" fontId="11" fillId="0" borderId="0" xfId="0" applyFont="1"/>
    <xf numFmtId="165" fontId="6" fillId="0" borderId="5" xfId="0" applyNumberFormat="1" applyFont="1" applyBorder="1" applyAlignment="1">
      <alignment horizontal="right" vertical="top" wrapText="1" readingOrder="1"/>
    </xf>
    <xf numFmtId="165" fontId="7" fillId="0" borderId="0" xfId="0" applyNumberFormat="1" applyFont="1" applyAlignment="1">
      <alignment horizontal="right" vertical="top" wrapText="1" readingOrder="1"/>
    </xf>
    <xf numFmtId="167" fontId="5" fillId="0" borderId="0" xfId="0" applyNumberFormat="1" applyFont="1"/>
    <xf numFmtId="4" fontId="5" fillId="0" borderId="0" xfId="0" applyNumberFormat="1" applyFont="1"/>
    <xf numFmtId="39" fontId="5" fillId="0" borderId="0" xfId="0" applyNumberFormat="1" applyFont="1"/>
    <xf numFmtId="0" fontId="9" fillId="0" borderId="0" xfId="0" applyFont="1" applyAlignment="1">
      <alignment vertical="top" wrapText="1" readingOrder="1"/>
    </xf>
    <xf numFmtId="0" fontId="1" fillId="0" borderId="0" xfId="0" applyFont="1"/>
    <xf numFmtId="0" fontId="8" fillId="0" borderId="0" xfId="0" applyFont="1"/>
    <xf numFmtId="0" fontId="6" fillId="0" borderId="0" xfId="0" applyFont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1" fillId="0" borderId="0" xfId="0" applyFont="1"/>
    <xf numFmtId="0" fontId="2" fillId="0" borderId="0" xfId="0" applyFont="1" applyAlignment="1">
      <alignment horizontal="center" vertical="top" wrapText="1" readingOrder="1"/>
    </xf>
    <xf numFmtId="0" fontId="1" fillId="0" borderId="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 readingOrder="1"/>
    </xf>
    <xf numFmtId="0" fontId="3" fillId="2" borderId="3" xfId="0" applyFont="1" applyFill="1" applyBorder="1" applyAlignment="1">
      <alignment horizontal="left" vertical="top" wrapText="1" readingOrder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64" fontId="7" fillId="0" borderId="6" xfId="0" applyNumberFormat="1" applyFont="1" applyBorder="1" applyAlignment="1">
      <alignment horizontal="left" vertical="top" readingOrder="1"/>
    </xf>
    <xf numFmtId="0" fontId="8" fillId="0" borderId="6" xfId="0" applyFont="1" applyBorder="1" applyAlignment="1">
      <alignment horizontal="left" vertical="top" readingOrder="1"/>
    </xf>
    <xf numFmtId="4" fontId="12" fillId="0" borderId="0" xfId="0" applyNumberFormat="1" applyFont="1"/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vertical="top" wrapText="1" readingOrder="1"/>
    </xf>
    <xf numFmtId="164" fontId="7" fillId="0" borderId="5" xfId="0" applyNumberFormat="1" applyFont="1" applyBorder="1" applyAlignment="1">
      <alignment horizontal="right" vertical="top" wrapText="1" readingOrder="1"/>
    </xf>
    <xf numFmtId="165" fontId="7" fillId="0" borderId="5" xfId="0" applyNumberFormat="1" applyFont="1" applyBorder="1" applyAlignment="1">
      <alignment horizontal="right" vertical="top" wrapText="1" readingOrder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left" vertical="top" wrapText="1" readingOrder="1"/>
    </xf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193936</xdr:colOff>
      <xdr:row>0</xdr:row>
      <xdr:rowOff>17318</xdr:rowOff>
    </xdr:from>
    <xdr:to>
      <xdr:col>6</xdr:col>
      <xdr:colOff>457097</xdr:colOff>
      <xdr:row>2</xdr:row>
      <xdr:rowOff>179243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13E6E9-7E40-4FB7-8C6F-4D74A6D8DBBE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19460"/>
        <a:stretch/>
      </xdr:blipFill>
      <xdr:spPr>
        <a:xfrm>
          <a:off x="4003936" y="17318"/>
          <a:ext cx="2202797" cy="906607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96</xdr:row>
      <xdr:rowOff>9525</xdr:rowOff>
    </xdr:from>
    <xdr:to>
      <xdr:col>12</xdr:col>
      <xdr:colOff>0</xdr:colOff>
      <xdr:row>96</xdr:row>
      <xdr:rowOff>200025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3B34835E-DD51-41D7-B67C-CED91CA51172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29825" y="19469100"/>
          <a:ext cx="9525" cy="1905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96</xdr:row>
      <xdr:rowOff>200025</xdr:rowOff>
    </xdr:from>
    <xdr:to>
      <xdr:col>12</xdr:col>
      <xdr:colOff>0</xdr:colOff>
      <xdr:row>98</xdr:row>
      <xdr:rowOff>161925</xdr:rowOff>
    </xdr:to>
    <xdr:pic>
      <xdr:nvPicPr>
        <xdr:cNvPr id="4" name="Picture 10">
          <a:extLst>
            <a:ext uri="{FF2B5EF4-FFF2-40B4-BE49-F238E27FC236}">
              <a16:creationId xmlns:a16="http://schemas.microsoft.com/office/drawing/2014/main" id="{DAE01B83-26F5-4FE0-84D4-F3EFAF45086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29825" y="19659600"/>
          <a:ext cx="9525" cy="4191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98</xdr:row>
      <xdr:rowOff>152400</xdr:rowOff>
    </xdr:from>
    <xdr:to>
      <xdr:col>12</xdr:col>
      <xdr:colOff>0</xdr:colOff>
      <xdr:row>99</xdr:row>
      <xdr:rowOff>152400</xdr:rowOff>
    </xdr:to>
    <xdr:pic>
      <xdr:nvPicPr>
        <xdr:cNvPr id="5" name="Picture 11">
          <a:extLst>
            <a:ext uri="{FF2B5EF4-FFF2-40B4-BE49-F238E27FC236}">
              <a16:creationId xmlns:a16="http://schemas.microsoft.com/office/drawing/2014/main" id="{39B76936-7F15-466A-9913-41B191A45BF9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29825" y="20069175"/>
          <a:ext cx="9525" cy="1905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56</xdr:row>
      <xdr:rowOff>19050</xdr:rowOff>
    </xdr:from>
    <xdr:to>
      <xdr:col>12</xdr:col>
      <xdr:colOff>0</xdr:colOff>
      <xdr:row>57</xdr:row>
      <xdr:rowOff>19050</xdr:rowOff>
    </xdr:to>
    <xdr:pic>
      <xdr:nvPicPr>
        <xdr:cNvPr id="6" name="Picture 53">
          <a:extLst>
            <a:ext uri="{FF2B5EF4-FFF2-40B4-BE49-F238E27FC236}">
              <a16:creationId xmlns:a16="http://schemas.microsoft.com/office/drawing/2014/main" id="{F4997E74-A553-4195-AD57-04C7DDA36D18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29825" y="11630025"/>
          <a:ext cx="9525" cy="1905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73</xdr:row>
      <xdr:rowOff>0</xdr:rowOff>
    </xdr:from>
    <xdr:to>
      <xdr:col>12</xdr:col>
      <xdr:colOff>0</xdr:colOff>
      <xdr:row>73</xdr:row>
      <xdr:rowOff>9525</xdr:rowOff>
    </xdr:to>
    <xdr:pic>
      <xdr:nvPicPr>
        <xdr:cNvPr id="7" name="Picture 44">
          <a:extLst>
            <a:ext uri="{FF2B5EF4-FFF2-40B4-BE49-F238E27FC236}">
              <a16:creationId xmlns:a16="http://schemas.microsoft.com/office/drawing/2014/main" id="{A7F46CFC-07A0-4F16-AB3E-A0B4E13D3DE2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29825" y="14963775"/>
          <a:ext cx="9525" cy="9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C3EC4-686E-4AA3-B72D-2B0AFB247150}">
  <dimension ref="A1:U128"/>
  <sheetViews>
    <sheetView tabSelected="1" view="pageBreakPreview" topLeftCell="B96" zoomScale="110" zoomScaleNormal="98" zoomScaleSheetLayoutView="110" workbookViewId="0">
      <selection activeCell="P6" sqref="P6"/>
    </sheetView>
  </sheetViews>
  <sheetFormatPr baseColWidth="10" defaultRowHeight="15" x14ac:dyDescent="0.25"/>
  <cols>
    <col min="1" max="1" width="0.140625" style="1" customWidth="1"/>
    <col min="2" max="2" width="3.140625" style="1" customWidth="1"/>
    <col min="3" max="3" width="10.28515625" style="1" customWidth="1"/>
    <col min="4" max="4" width="43.5703125" style="1" customWidth="1"/>
    <col min="5" max="5" width="15.28515625" style="1" customWidth="1"/>
    <col min="6" max="8" width="13.7109375" style="1" customWidth="1"/>
    <col min="9" max="9" width="16.140625" style="1" customWidth="1"/>
    <col min="10" max="10" width="16.5703125" style="1" customWidth="1"/>
    <col min="11" max="11" width="12.140625" style="1" customWidth="1"/>
    <col min="12" max="13" width="0.140625" style="1" customWidth="1"/>
    <col min="14" max="14" width="11.42578125" style="1"/>
    <col min="15" max="15" width="13.7109375" style="1" bestFit="1" customWidth="1"/>
    <col min="16" max="16" width="15.140625" style="1" bestFit="1" customWidth="1"/>
    <col min="17" max="17" width="15" style="1" bestFit="1" customWidth="1"/>
    <col min="18" max="18" width="16.28515625" style="1" bestFit="1" customWidth="1"/>
    <col min="19" max="20" width="14.140625" style="1" bestFit="1" customWidth="1"/>
    <col min="21" max="21" width="13.42578125" style="1" bestFit="1" customWidth="1"/>
    <col min="22" max="16384" width="11.42578125" style="1"/>
  </cols>
  <sheetData>
    <row r="1" spans="1:13" ht="43.5" customHeight="1" x14ac:dyDescent="0.25"/>
    <row r="4" spans="1:13" ht="12.75" customHeight="1" x14ac:dyDescent="0.25">
      <c r="C4" s="34" t="s">
        <v>85</v>
      </c>
      <c r="D4" s="34"/>
      <c r="E4" s="34"/>
      <c r="F4" s="34"/>
      <c r="G4" s="34"/>
      <c r="H4" s="34"/>
      <c r="I4" s="34"/>
      <c r="J4" s="34"/>
      <c r="K4" s="2"/>
      <c r="L4" s="3"/>
    </row>
    <row r="5" spans="1:13" ht="12" customHeight="1" x14ac:dyDescent="0.25">
      <c r="C5" s="34" t="s">
        <v>86</v>
      </c>
      <c r="D5" s="34"/>
      <c r="E5" s="34"/>
      <c r="F5" s="34"/>
      <c r="G5" s="34"/>
      <c r="H5" s="34"/>
      <c r="I5" s="34"/>
      <c r="J5" s="34"/>
      <c r="K5" s="34"/>
      <c r="L5" s="3"/>
    </row>
    <row r="6" spans="1:13" ht="41.25" customHeight="1" x14ac:dyDescent="0.25">
      <c r="C6" s="34" t="s">
        <v>88</v>
      </c>
      <c r="D6" s="34"/>
      <c r="E6" s="34"/>
      <c r="F6" s="34"/>
      <c r="G6" s="34"/>
      <c r="H6" s="34"/>
      <c r="I6" s="34"/>
      <c r="J6" s="34"/>
      <c r="K6" s="2"/>
      <c r="L6" s="2"/>
    </row>
    <row r="7" spans="1:13" x14ac:dyDescent="0.25">
      <c r="A7" s="4"/>
      <c r="B7" s="4"/>
      <c r="C7" s="4"/>
      <c r="D7" s="35"/>
      <c r="E7" s="35"/>
      <c r="F7" s="35"/>
      <c r="G7" s="35"/>
      <c r="H7" s="35"/>
      <c r="I7" s="35"/>
      <c r="J7" s="35"/>
      <c r="K7" s="35"/>
      <c r="L7" s="35"/>
      <c r="M7" s="4"/>
    </row>
    <row r="8" spans="1:13" ht="2.1" customHeight="1" x14ac:dyDescent="0.25"/>
    <row r="9" spans="1:13" ht="48.75" customHeight="1" x14ac:dyDescent="0.25">
      <c r="A9" s="36" t="s">
        <v>0</v>
      </c>
      <c r="B9" s="37"/>
      <c r="C9" s="38"/>
      <c r="D9" s="39"/>
      <c r="E9" s="5" t="s">
        <v>1</v>
      </c>
      <c r="F9" s="20" t="s">
        <v>84</v>
      </c>
      <c r="G9" s="20" t="s">
        <v>83</v>
      </c>
      <c r="H9" s="20" t="s">
        <v>87</v>
      </c>
      <c r="I9" s="20" t="s">
        <v>89</v>
      </c>
      <c r="J9" s="5" t="s">
        <v>2</v>
      </c>
      <c r="K9" s="5" t="s">
        <v>3</v>
      </c>
    </row>
    <row r="10" spans="1:13" ht="18" customHeight="1" x14ac:dyDescent="0.25">
      <c r="A10" s="8" t="s">
        <v>4</v>
      </c>
      <c r="B10" s="40" t="s">
        <v>5</v>
      </c>
      <c r="C10" s="41"/>
      <c r="D10" s="41"/>
      <c r="E10" s="8"/>
      <c r="F10" s="8"/>
      <c r="G10" s="8"/>
      <c r="H10" s="8"/>
      <c r="I10" s="8"/>
      <c r="J10" s="8"/>
      <c r="K10" s="9"/>
    </row>
    <row r="11" spans="1:13" ht="12.75" customHeight="1" x14ac:dyDescent="0.25">
      <c r="A11" s="31" t="s">
        <v>5</v>
      </c>
      <c r="B11" s="31"/>
      <c r="C11" s="29"/>
      <c r="D11" s="29"/>
      <c r="E11" s="8">
        <v>17924125.059999999</v>
      </c>
      <c r="F11" s="8">
        <v>249152.53</v>
      </c>
      <c r="G11" s="8">
        <v>989801.84</v>
      </c>
      <c r="H11" s="8">
        <v>535740.18000000005</v>
      </c>
      <c r="I11" s="8">
        <f>F11+G11+H11</f>
        <v>1774694.5499999998</v>
      </c>
      <c r="J11" s="8">
        <f t="shared" ref="J11:J17" si="0">E11-I11</f>
        <v>16149430.509999998</v>
      </c>
      <c r="K11" s="9">
        <f t="shared" ref="K11:K18" si="1">I11/E11</f>
        <v>9.9011502322111117E-2</v>
      </c>
    </row>
    <row r="12" spans="1:13" ht="12.75" customHeight="1" x14ac:dyDescent="0.25">
      <c r="A12" s="17"/>
      <c r="B12" s="31" t="s">
        <v>54</v>
      </c>
      <c r="C12" s="47"/>
      <c r="D12" s="47"/>
      <c r="E12" s="8">
        <v>2000000</v>
      </c>
      <c r="F12" s="8">
        <v>0</v>
      </c>
      <c r="G12" s="8">
        <v>66021</v>
      </c>
      <c r="H12" s="8">
        <v>0</v>
      </c>
      <c r="I12" s="8">
        <f t="shared" ref="I11:I18" si="2">F12+G12+H12</f>
        <v>66021</v>
      </c>
      <c r="J12" s="8">
        <f t="shared" si="0"/>
        <v>1933979</v>
      </c>
      <c r="K12" s="9">
        <f t="shared" si="1"/>
        <v>3.3010499999999998E-2</v>
      </c>
    </row>
    <row r="13" spans="1:13" ht="12.75" customHeight="1" x14ac:dyDescent="0.25">
      <c r="A13" s="17"/>
      <c r="B13" s="48" t="s">
        <v>6</v>
      </c>
      <c r="C13" s="48"/>
      <c r="D13" s="48"/>
      <c r="E13" s="8">
        <v>1392900</v>
      </c>
      <c r="F13" s="8">
        <v>34260</v>
      </c>
      <c r="G13" s="8">
        <v>82432.33</v>
      </c>
      <c r="H13" s="8">
        <v>139500</v>
      </c>
      <c r="I13" s="8">
        <f t="shared" si="2"/>
        <v>256192.33000000002</v>
      </c>
      <c r="J13" s="8">
        <f t="shared" si="0"/>
        <v>1136707.67</v>
      </c>
      <c r="K13" s="9">
        <f t="shared" si="1"/>
        <v>0.18392729557039272</v>
      </c>
    </row>
    <row r="14" spans="1:13" ht="15.2" customHeight="1" x14ac:dyDescent="0.25">
      <c r="A14" s="31" t="s">
        <v>7</v>
      </c>
      <c r="B14" s="31"/>
      <c r="C14" s="29"/>
      <c r="D14" s="29"/>
      <c r="E14" s="8">
        <v>300000</v>
      </c>
      <c r="F14" s="8">
        <v>0</v>
      </c>
      <c r="G14" s="8">
        <v>187260</v>
      </c>
      <c r="H14" s="8">
        <v>0</v>
      </c>
      <c r="I14" s="8">
        <f t="shared" si="2"/>
        <v>187260</v>
      </c>
      <c r="J14" s="8">
        <f t="shared" si="0"/>
        <v>112740</v>
      </c>
      <c r="K14" s="9">
        <f t="shared" si="1"/>
        <v>0.62419999999999998</v>
      </c>
    </row>
    <row r="15" spans="1:13" ht="15.2" customHeight="1" x14ac:dyDescent="0.25">
      <c r="A15" s="31" t="s">
        <v>8</v>
      </c>
      <c r="B15" s="31"/>
      <c r="C15" s="29"/>
      <c r="D15" s="29"/>
      <c r="E15" s="8">
        <v>900000</v>
      </c>
      <c r="F15" s="8">
        <v>0</v>
      </c>
      <c r="G15" s="8">
        <v>808782.49</v>
      </c>
      <c r="H15" s="8">
        <v>32750</v>
      </c>
      <c r="I15" s="8">
        <f t="shared" si="2"/>
        <v>841532.49</v>
      </c>
      <c r="J15" s="8">
        <f t="shared" si="0"/>
        <v>58467.510000000009</v>
      </c>
      <c r="K15" s="9">
        <f t="shared" si="1"/>
        <v>0.93503610000000004</v>
      </c>
    </row>
    <row r="16" spans="1:13" ht="15.2" customHeight="1" x14ac:dyDescent="0.25">
      <c r="A16" s="17"/>
      <c r="B16" s="31" t="s">
        <v>70</v>
      </c>
      <c r="C16" s="31"/>
      <c r="D16" s="29"/>
      <c r="E16" s="8">
        <v>200320</v>
      </c>
      <c r="F16" s="8">
        <v>0</v>
      </c>
      <c r="G16" s="8">
        <v>0</v>
      </c>
      <c r="H16" s="8">
        <v>0</v>
      </c>
      <c r="I16" s="8">
        <f t="shared" si="2"/>
        <v>0</v>
      </c>
      <c r="J16" s="8">
        <f t="shared" si="0"/>
        <v>200320</v>
      </c>
      <c r="K16" s="9">
        <f t="shared" si="1"/>
        <v>0</v>
      </c>
    </row>
    <row r="17" spans="1:19" ht="15.2" customHeight="1" x14ac:dyDescent="0.25">
      <c r="A17" s="17"/>
      <c r="B17" s="48" t="s">
        <v>9</v>
      </c>
      <c r="C17" s="48"/>
      <c r="D17" s="48"/>
      <c r="E17" s="10">
        <v>3862372.28</v>
      </c>
      <c r="F17" s="10">
        <v>931500</v>
      </c>
      <c r="G17" s="10">
        <v>0</v>
      </c>
      <c r="H17" s="10">
        <v>124000</v>
      </c>
      <c r="I17" s="10">
        <f t="shared" si="2"/>
        <v>1055500</v>
      </c>
      <c r="J17" s="10">
        <f t="shared" si="0"/>
        <v>2806872.28</v>
      </c>
      <c r="K17" s="10">
        <f t="shared" si="1"/>
        <v>0.27327764479502736</v>
      </c>
      <c r="N17" s="6"/>
    </row>
    <row r="18" spans="1:19" ht="15.2" customHeight="1" x14ac:dyDescent="0.25">
      <c r="A18" s="17"/>
      <c r="B18" s="43" t="s">
        <v>55</v>
      </c>
      <c r="C18" s="49"/>
      <c r="D18" s="49"/>
      <c r="E18" s="11">
        <f>SUM(E11:E17)</f>
        <v>26579717.34</v>
      </c>
      <c r="F18" s="11">
        <f>SUM(F11:F17)</f>
        <v>1214912.53</v>
      </c>
      <c r="G18" s="11">
        <f>SUM(G11:G17)</f>
        <v>2134297.66</v>
      </c>
      <c r="H18" s="11">
        <f>SUM(H11:H17)</f>
        <v>831990.18</v>
      </c>
      <c r="I18" s="11">
        <f t="shared" si="2"/>
        <v>4181200.3700000006</v>
      </c>
      <c r="J18" s="11">
        <f>SUM(J11:J17)</f>
        <v>22398516.970000003</v>
      </c>
      <c r="K18" s="24">
        <f t="shared" si="1"/>
        <v>0.15730793207900987</v>
      </c>
    </row>
    <row r="19" spans="1:19" ht="15.2" customHeight="1" x14ac:dyDescent="0.25">
      <c r="A19" s="17"/>
      <c r="B19" s="17"/>
      <c r="C19" s="17"/>
      <c r="F19" s="8"/>
      <c r="G19" s="8"/>
      <c r="H19" s="8"/>
      <c r="I19" s="8"/>
      <c r="J19" s="8"/>
      <c r="K19" s="9"/>
    </row>
    <row r="20" spans="1:19" ht="18" customHeight="1" x14ac:dyDescent="0.25">
      <c r="A20" s="28" t="s">
        <v>10</v>
      </c>
      <c r="B20" s="28"/>
      <c r="C20" s="29"/>
      <c r="D20" s="29"/>
      <c r="E20" s="29"/>
      <c r="F20" s="29"/>
      <c r="G20" s="29"/>
      <c r="H20" s="29"/>
      <c r="I20" s="29"/>
      <c r="J20" s="29"/>
      <c r="K20" s="29"/>
    </row>
    <row r="21" spans="1:19" s="7" customFormat="1" ht="18" customHeight="1" x14ac:dyDescent="0.25">
      <c r="A21" s="31" t="s">
        <v>11</v>
      </c>
      <c r="B21" s="31"/>
      <c r="C21" s="29"/>
      <c r="D21" s="29"/>
      <c r="E21" s="8">
        <v>13524044.01</v>
      </c>
      <c r="F21" s="8">
        <v>250000</v>
      </c>
      <c r="G21" s="8">
        <v>748000</v>
      </c>
      <c r="H21" s="8">
        <v>0</v>
      </c>
      <c r="I21" s="8">
        <f t="shared" ref="I21:I29" si="3">F21+G21+H21</f>
        <v>998000</v>
      </c>
      <c r="J21" s="8">
        <f t="shared" ref="J21:J34" si="4">E21-I21</f>
        <v>12526044.01</v>
      </c>
      <c r="K21" s="9">
        <f>I21/E21</f>
        <v>7.3794495142285477E-2</v>
      </c>
    </row>
    <row r="22" spans="1:19" s="7" customFormat="1" ht="18" customHeight="1" x14ac:dyDescent="0.25">
      <c r="A22" s="17"/>
      <c r="B22" s="31" t="s">
        <v>56</v>
      </c>
      <c r="C22" s="30"/>
      <c r="D22" s="30"/>
      <c r="E22" s="8">
        <v>5200000</v>
      </c>
      <c r="F22" s="8">
        <v>4000000</v>
      </c>
      <c r="G22" s="8">
        <v>1190000</v>
      </c>
      <c r="H22" s="8">
        <v>0</v>
      </c>
      <c r="I22" s="8">
        <f t="shared" si="3"/>
        <v>5190000</v>
      </c>
      <c r="J22" s="8">
        <f t="shared" si="4"/>
        <v>10000</v>
      </c>
      <c r="K22" s="9">
        <f>I22/E22</f>
        <v>0.99807692307692308</v>
      </c>
    </row>
    <row r="23" spans="1:19" s="7" customFormat="1" ht="15.2" customHeight="1" x14ac:dyDescent="0.25">
      <c r="A23" s="31" t="s">
        <v>57</v>
      </c>
      <c r="B23" s="31"/>
      <c r="C23" s="29"/>
      <c r="D23" s="29"/>
      <c r="E23" s="8">
        <v>392000</v>
      </c>
      <c r="F23" s="8">
        <v>30000</v>
      </c>
      <c r="G23" s="8">
        <v>0</v>
      </c>
      <c r="H23" s="8">
        <v>0</v>
      </c>
      <c r="I23" s="8">
        <f t="shared" si="3"/>
        <v>30000</v>
      </c>
      <c r="J23" s="8">
        <f t="shared" si="4"/>
        <v>362000</v>
      </c>
      <c r="K23" s="9">
        <f>I23/E23</f>
        <v>7.6530612244897961E-2</v>
      </c>
    </row>
    <row r="24" spans="1:19" s="7" customFormat="1" ht="15.2" customHeight="1" x14ac:dyDescent="0.25">
      <c r="A24" s="31" t="s">
        <v>12</v>
      </c>
      <c r="B24" s="31"/>
      <c r="C24" s="29"/>
      <c r="D24" s="29"/>
      <c r="E24" s="8">
        <v>0</v>
      </c>
      <c r="F24" s="8">
        <v>0</v>
      </c>
      <c r="G24" s="8">
        <v>0</v>
      </c>
      <c r="H24" s="8">
        <v>0</v>
      </c>
      <c r="I24" s="8">
        <f t="shared" si="3"/>
        <v>0</v>
      </c>
      <c r="J24" s="8">
        <f t="shared" si="4"/>
        <v>0</v>
      </c>
      <c r="K24" s="9">
        <v>0</v>
      </c>
    </row>
    <row r="25" spans="1:19" s="7" customFormat="1" ht="15.2" customHeight="1" x14ac:dyDescent="0.25">
      <c r="A25" s="31" t="s">
        <v>58</v>
      </c>
      <c r="B25" s="31"/>
      <c r="C25" s="29"/>
      <c r="D25" s="29"/>
      <c r="E25" s="8">
        <v>5207852.25</v>
      </c>
      <c r="F25" s="8">
        <v>0</v>
      </c>
      <c r="G25" s="8">
        <v>1355465</v>
      </c>
      <c r="H25" s="8">
        <v>2636229.81</v>
      </c>
      <c r="I25" s="8">
        <f t="shared" si="3"/>
        <v>3991694.81</v>
      </c>
      <c r="J25" s="8">
        <f t="shared" si="4"/>
        <v>1216157.44</v>
      </c>
      <c r="K25" s="9">
        <f>I25/E25</f>
        <v>0.76647620139377037</v>
      </c>
    </row>
    <row r="26" spans="1:19" s="7" customFormat="1" x14ac:dyDescent="0.25">
      <c r="A26" s="31" t="s">
        <v>59</v>
      </c>
      <c r="B26" s="31"/>
      <c r="C26" s="29"/>
      <c r="D26" s="29"/>
      <c r="E26" s="8">
        <v>817000</v>
      </c>
      <c r="F26" s="8">
        <v>159123</v>
      </c>
      <c r="G26" s="8">
        <v>30000</v>
      </c>
      <c r="H26" s="8">
        <v>116342</v>
      </c>
      <c r="I26" s="8">
        <f t="shared" si="3"/>
        <v>305465</v>
      </c>
      <c r="J26" s="8">
        <f t="shared" si="4"/>
        <v>511535</v>
      </c>
      <c r="K26" s="9">
        <f>I26/E26</f>
        <v>0.37388616891064874</v>
      </c>
    </row>
    <row r="27" spans="1:19" s="7" customFormat="1" ht="15.75" customHeight="1" x14ac:dyDescent="0.25">
      <c r="A27" s="31" t="s">
        <v>60</v>
      </c>
      <c r="B27" s="31"/>
      <c r="C27" s="29"/>
      <c r="D27" s="29"/>
      <c r="E27" s="8">
        <v>2783500</v>
      </c>
      <c r="F27" s="8">
        <v>100000</v>
      </c>
      <c r="G27" s="8">
        <v>0</v>
      </c>
      <c r="H27" s="8">
        <v>66300</v>
      </c>
      <c r="I27" s="8">
        <f t="shared" si="3"/>
        <v>166300</v>
      </c>
      <c r="J27" s="8">
        <f t="shared" si="4"/>
        <v>2617200</v>
      </c>
      <c r="K27" s="9">
        <f>I27/E27</f>
        <v>5.9744925453565655E-2</v>
      </c>
    </row>
    <row r="28" spans="1:19" s="7" customFormat="1" ht="15.2" customHeight="1" x14ac:dyDescent="0.25">
      <c r="A28" s="31" t="s">
        <v>61</v>
      </c>
      <c r="B28" s="31"/>
      <c r="C28" s="29"/>
      <c r="D28" s="29"/>
      <c r="E28" s="8">
        <v>4702500</v>
      </c>
      <c r="F28" s="8">
        <v>2016000</v>
      </c>
      <c r="G28" s="8">
        <v>0</v>
      </c>
      <c r="H28" s="8">
        <v>112266</v>
      </c>
      <c r="I28" s="8">
        <f t="shared" si="3"/>
        <v>2128266</v>
      </c>
      <c r="J28" s="8">
        <f t="shared" si="4"/>
        <v>2574234</v>
      </c>
      <c r="K28" s="9">
        <f>I28/E28</f>
        <v>0.4525818181818182</v>
      </c>
    </row>
    <row r="29" spans="1:19" s="7" customFormat="1" ht="15.2" customHeight="1" x14ac:dyDescent="0.25">
      <c r="A29" s="31" t="s">
        <v>62</v>
      </c>
      <c r="B29" s="31"/>
      <c r="C29" s="29"/>
      <c r="D29" s="29"/>
      <c r="E29" s="8">
        <v>839499.96</v>
      </c>
      <c r="F29" s="8">
        <v>1950</v>
      </c>
      <c r="G29" s="8">
        <v>0</v>
      </c>
      <c r="H29" s="8">
        <v>0</v>
      </c>
      <c r="I29" s="8">
        <f t="shared" si="3"/>
        <v>1950</v>
      </c>
      <c r="J29" s="8">
        <f t="shared" si="4"/>
        <v>837549.96</v>
      </c>
      <c r="K29" s="9">
        <f>I29/E29</f>
        <v>2.3228113078170962E-3</v>
      </c>
      <c r="Q29" s="25"/>
      <c r="R29" s="25"/>
    </row>
    <row r="30" spans="1:19" s="7" customFormat="1" ht="18" customHeight="1" x14ac:dyDescent="0.25">
      <c r="A30" s="31" t="s">
        <v>13</v>
      </c>
      <c r="B30" s="31"/>
      <c r="C30" s="29"/>
      <c r="D30" s="29"/>
      <c r="E30" s="8">
        <v>0</v>
      </c>
      <c r="F30" s="8">
        <v>0</v>
      </c>
      <c r="G30" s="8">
        <v>0</v>
      </c>
      <c r="H30" s="8"/>
      <c r="I30" s="8">
        <f>F30+G30</f>
        <v>0</v>
      </c>
      <c r="J30" s="8">
        <f t="shared" si="4"/>
        <v>0</v>
      </c>
      <c r="K30" s="9">
        <v>0</v>
      </c>
    </row>
    <row r="31" spans="1:19" s="7" customFormat="1" ht="15.2" customHeight="1" x14ac:dyDescent="0.25">
      <c r="A31" s="31" t="s">
        <v>63</v>
      </c>
      <c r="B31" s="31"/>
      <c r="C31" s="29"/>
      <c r="D31" s="29"/>
      <c r="E31" s="8">
        <v>328991793.69999999</v>
      </c>
      <c r="F31" s="8">
        <v>1913777.21</v>
      </c>
      <c r="G31" s="8">
        <v>166539791.59999999</v>
      </c>
      <c r="H31" s="8">
        <v>74041330.349999994</v>
      </c>
      <c r="I31" s="8">
        <f>F31+G31+H31</f>
        <v>242494899.16</v>
      </c>
      <c r="J31" s="8">
        <f t="shared" si="4"/>
        <v>86496894.539999992</v>
      </c>
      <c r="K31" s="9">
        <f>I31/E31</f>
        <v>0.73708494802495128</v>
      </c>
      <c r="R31" s="21"/>
      <c r="S31" s="21"/>
    </row>
    <row r="32" spans="1:19" s="7" customFormat="1" ht="15.2" customHeight="1" x14ac:dyDescent="0.25">
      <c r="A32" s="17"/>
      <c r="B32" s="31" t="s">
        <v>64</v>
      </c>
      <c r="C32" s="30"/>
      <c r="D32" s="30"/>
      <c r="E32" s="8">
        <v>10398999</v>
      </c>
      <c r="F32" s="8">
        <v>154202.4</v>
      </c>
      <c r="G32" s="8">
        <v>1393835.48</v>
      </c>
      <c r="H32" s="8">
        <v>135000</v>
      </c>
      <c r="I32" s="8">
        <f>F32+G32</f>
        <v>1548037.88</v>
      </c>
      <c r="J32" s="8">
        <f t="shared" si="4"/>
        <v>8850961.120000001</v>
      </c>
      <c r="K32" s="9">
        <f>I32/E32</f>
        <v>0.1488641243258125</v>
      </c>
    </row>
    <row r="33" spans="1:21" s="7" customFormat="1" ht="15.2" customHeight="1" x14ac:dyDescent="0.25">
      <c r="A33" s="31" t="s">
        <v>65</v>
      </c>
      <c r="B33" s="31"/>
      <c r="C33" s="29"/>
      <c r="D33" s="29"/>
      <c r="E33" s="10">
        <v>997935</v>
      </c>
      <c r="F33" s="10">
        <v>0</v>
      </c>
      <c r="G33" s="10">
        <v>0</v>
      </c>
      <c r="H33" s="10">
        <v>0</v>
      </c>
      <c r="I33" s="10">
        <f>F33+G33</f>
        <v>0</v>
      </c>
      <c r="J33" s="10">
        <f t="shared" si="4"/>
        <v>997935</v>
      </c>
      <c r="K33" s="10">
        <f>I33/E33</f>
        <v>0</v>
      </c>
    </row>
    <row r="34" spans="1:21" s="7" customFormat="1" ht="14.25" customHeight="1" x14ac:dyDescent="0.25">
      <c r="A34" s="17"/>
      <c r="B34" s="17"/>
      <c r="C34" s="1"/>
      <c r="D34" s="1"/>
      <c r="E34" s="11">
        <f>SUM(E21:E33)</f>
        <v>373855123.91999996</v>
      </c>
      <c r="F34" s="11">
        <f>SUM(F21:F33)</f>
        <v>8625052.6100000013</v>
      </c>
      <c r="G34" s="11">
        <f>SUM(G21:G33)</f>
        <v>171257092.07999998</v>
      </c>
      <c r="H34" s="11">
        <f>SUM(H21:H33)</f>
        <v>77107468.159999996</v>
      </c>
      <c r="I34" s="11">
        <f>SUM(I21:I33)</f>
        <v>256854612.84999999</v>
      </c>
      <c r="J34" s="11">
        <f t="shared" si="4"/>
        <v>117000511.06999996</v>
      </c>
      <c r="K34" s="9">
        <f>I34/E34</f>
        <v>0.68704317907105505</v>
      </c>
    </row>
    <row r="35" spans="1:21" ht="14.25" customHeight="1" x14ac:dyDescent="0.25">
      <c r="A35" s="17"/>
      <c r="B35" s="17"/>
      <c r="E35" s="11"/>
      <c r="F35" s="11"/>
      <c r="G35" s="11"/>
      <c r="H35" s="11"/>
      <c r="I35" s="11"/>
      <c r="J35" s="11"/>
      <c r="K35" s="12"/>
    </row>
    <row r="36" spans="1:21" ht="18" customHeight="1" x14ac:dyDescent="0.25">
      <c r="A36" s="32" t="s">
        <v>14</v>
      </c>
      <c r="B36" s="32"/>
      <c r="C36" s="33"/>
      <c r="D36" s="33"/>
      <c r="E36" s="8"/>
      <c r="F36" s="8"/>
      <c r="G36" s="8"/>
      <c r="H36" s="8"/>
      <c r="I36" s="8"/>
      <c r="J36" s="8"/>
      <c r="K36" s="8"/>
      <c r="O36" s="16"/>
    </row>
    <row r="37" spans="1:21" ht="15.2" customHeight="1" x14ac:dyDescent="0.25">
      <c r="A37" s="31" t="s">
        <v>90</v>
      </c>
      <c r="B37" s="31"/>
      <c r="C37" s="29"/>
      <c r="D37" s="29"/>
      <c r="E37" s="8">
        <v>5505250</v>
      </c>
      <c r="F37" s="8">
        <v>0</v>
      </c>
      <c r="G37" s="8">
        <v>59500</v>
      </c>
      <c r="H37" s="8">
        <v>0</v>
      </c>
      <c r="I37" s="8">
        <f t="shared" ref="I37:I44" si="5">F37+G37+H37</f>
        <v>59500</v>
      </c>
      <c r="J37" s="8">
        <f>E37-G37</f>
        <v>5445750</v>
      </c>
      <c r="K37" s="9">
        <f t="shared" ref="K37:K42" si="6">I37/E37</f>
        <v>1.0807865219563144E-2</v>
      </c>
      <c r="O37" s="16"/>
      <c r="P37" s="15"/>
      <c r="R37" s="13"/>
    </row>
    <row r="38" spans="1:21" s="7" customFormat="1" ht="15.2" customHeight="1" x14ac:dyDescent="0.25">
      <c r="A38" s="31" t="s">
        <v>66</v>
      </c>
      <c r="B38" s="31"/>
      <c r="C38" s="29"/>
      <c r="D38" s="29"/>
      <c r="E38" s="8">
        <v>840000</v>
      </c>
      <c r="F38" s="8">
        <v>61250</v>
      </c>
      <c r="G38" s="8">
        <v>105000</v>
      </c>
      <c r="H38" s="8">
        <v>114050</v>
      </c>
      <c r="I38" s="8">
        <f t="shared" si="5"/>
        <v>280300</v>
      </c>
      <c r="J38" s="8">
        <f>E38-I38</f>
        <v>559700</v>
      </c>
      <c r="K38" s="9">
        <f>I38/E38</f>
        <v>0.3336904761904762</v>
      </c>
      <c r="P38" s="21"/>
      <c r="Q38" s="26"/>
      <c r="R38" s="27"/>
      <c r="T38" s="21"/>
    </row>
    <row r="39" spans="1:21" s="7" customFormat="1" ht="15.2" customHeight="1" x14ac:dyDescent="0.25">
      <c r="A39" s="31" t="s">
        <v>15</v>
      </c>
      <c r="B39" s="31"/>
      <c r="C39" s="29"/>
      <c r="D39" s="29"/>
      <c r="E39" s="8">
        <v>4271386</v>
      </c>
      <c r="F39" s="8">
        <v>888476.8</v>
      </c>
      <c r="G39" s="8">
        <v>2330000</v>
      </c>
      <c r="H39" s="8">
        <v>896428.76</v>
      </c>
      <c r="I39" s="8">
        <f t="shared" si="5"/>
        <v>4114905.5599999996</v>
      </c>
      <c r="J39" s="8">
        <f>E39-I39</f>
        <v>156480.44000000041</v>
      </c>
      <c r="K39" s="9">
        <f t="shared" si="6"/>
        <v>0.96336541815701027</v>
      </c>
    </row>
    <row r="40" spans="1:21" s="7" customFormat="1" x14ac:dyDescent="0.25">
      <c r="A40" s="31" t="s">
        <v>16</v>
      </c>
      <c r="B40" s="31"/>
      <c r="C40" s="29"/>
      <c r="D40" s="29"/>
      <c r="E40" s="8">
        <v>11002000</v>
      </c>
      <c r="F40" s="8">
        <v>3851000</v>
      </c>
      <c r="G40" s="8">
        <v>0</v>
      </c>
      <c r="H40" s="8">
        <v>0</v>
      </c>
      <c r="I40" s="8">
        <f t="shared" si="5"/>
        <v>3851000</v>
      </c>
      <c r="J40" s="8">
        <f>E40-I40</f>
        <v>7151000</v>
      </c>
      <c r="K40" s="9">
        <f t="shared" si="6"/>
        <v>0.35002726776949644</v>
      </c>
    </row>
    <row r="41" spans="1:21" s="7" customFormat="1" ht="18" customHeight="1" x14ac:dyDescent="0.25">
      <c r="A41" s="31" t="s">
        <v>17</v>
      </c>
      <c r="B41" s="31"/>
      <c r="C41" s="29"/>
      <c r="D41" s="29"/>
      <c r="E41" s="8">
        <v>3487000</v>
      </c>
      <c r="F41" s="8">
        <v>201550</v>
      </c>
      <c r="G41" s="8">
        <v>62520</v>
      </c>
      <c r="H41" s="8">
        <v>189547.5</v>
      </c>
      <c r="I41" s="8">
        <f t="shared" si="5"/>
        <v>453617.5</v>
      </c>
      <c r="J41" s="8">
        <f>E41-I41</f>
        <v>3033382.5</v>
      </c>
      <c r="K41" s="9">
        <f t="shared" si="6"/>
        <v>0.13008818468597649</v>
      </c>
    </row>
    <row r="42" spans="1:21" s="7" customFormat="1" ht="15.2" customHeight="1" x14ac:dyDescent="0.25">
      <c r="A42" s="31" t="s">
        <v>67</v>
      </c>
      <c r="B42" s="31"/>
      <c r="C42" s="29"/>
      <c r="D42" s="29"/>
      <c r="E42" s="8">
        <v>2900000</v>
      </c>
      <c r="F42" s="8">
        <v>0</v>
      </c>
      <c r="G42" s="8">
        <v>1200000</v>
      </c>
      <c r="H42" s="8">
        <v>0</v>
      </c>
      <c r="I42" s="8">
        <f t="shared" si="5"/>
        <v>1200000</v>
      </c>
      <c r="J42" s="8">
        <f>E42-I42</f>
        <v>1700000</v>
      </c>
      <c r="K42" s="9">
        <f>I42/E42</f>
        <v>0.41379310344827586</v>
      </c>
    </row>
    <row r="43" spans="1:21" s="7" customFormat="1" ht="15.2" customHeight="1" x14ac:dyDescent="0.25">
      <c r="A43" s="17"/>
      <c r="B43" s="31" t="s">
        <v>71</v>
      </c>
      <c r="C43" s="31"/>
      <c r="D43" s="29"/>
      <c r="E43" s="8">
        <v>1570000</v>
      </c>
      <c r="F43" s="8">
        <v>0</v>
      </c>
      <c r="G43" s="8">
        <v>0</v>
      </c>
      <c r="H43" s="8">
        <v>330400</v>
      </c>
      <c r="I43" s="8">
        <f>F43+G43+H43</f>
        <v>330400</v>
      </c>
      <c r="J43" s="8">
        <f>E43-I43</f>
        <v>1239600</v>
      </c>
      <c r="K43" s="9">
        <f>I43/E43</f>
        <v>0.21044585987261147</v>
      </c>
    </row>
    <row r="44" spans="1:21" s="7" customFormat="1" ht="15.2" customHeight="1" x14ac:dyDescent="0.25">
      <c r="A44" s="31" t="s">
        <v>68</v>
      </c>
      <c r="B44" s="31"/>
      <c r="C44" s="29"/>
      <c r="D44" s="29"/>
      <c r="E44" s="10">
        <v>2086000</v>
      </c>
      <c r="F44" s="10">
        <v>0</v>
      </c>
      <c r="G44" s="10">
        <v>0</v>
      </c>
      <c r="H44" s="10">
        <v>0</v>
      </c>
      <c r="I44" s="10">
        <f t="shared" si="5"/>
        <v>0</v>
      </c>
      <c r="J44" s="10">
        <f>E44-I44</f>
        <v>2086000</v>
      </c>
      <c r="K44" s="23">
        <f>I44/E44</f>
        <v>0</v>
      </c>
      <c r="U44" s="27"/>
    </row>
    <row r="45" spans="1:21" x14ac:dyDescent="0.25">
      <c r="A45" s="17"/>
      <c r="B45" s="17"/>
      <c r="E45" s="11">
        <f>SUM(E37:E44)</f>
        <v>31661636</v>
      </c>
      <c r="F45" s="11">
        <f>SUM(F37:F44)</f>
        <v>5002276.8</v>
      </c>
      <c r="G45" s="11">
        <f>SUM(G37:G44)</f>
        <v>3757020</v>
      </c>
      <c r="H45" s="11">
        <f>SUM(H37:H44)</f>
        <v>1530426.26</v>
      </c>
      <c r="I45" s="11">
        <f>SUM(I37:I44)</f>
        <v>10289723.059999999</v>
      </c>
      <c r="J45" s="11">
        <f>SUM(J37:J44)</f>
        <v>21371912.940000001</v>
      </c>
      <c r="K45" s="24">
        <f>I45/E45</f>
        <v>0.32499025192507419</v>
      </c>
    </row>
    <row r="46" spans="1:21" x14ac:dyDescent="0.25">
      <c r="A46" s="17"/>
      <c r="B46" s="17"/>
      <c r="E46" s="8"/>
      <c r="F46" s="8"/>
      <c r="G46" s="8"/>
      <c r="H46" s="8"/>
      <c r="I46" s="8"/>
      <c r="J46" s="8"/>
      <c r="K46" s="9"/>
    </row>
    <row r="47" spans="1:21" x14ac:dyDescent="0.25">
      <c r="A47" s="32" t="s">
        <v>18</v>
      </c>
      <c r="B47" s="32"/>
      <c r="C47" s="33"/>
      <c r="D47" s="33"/>
      <c r="E47" s="8"/>
      <c r="F47" s="8"/>
      <c r="G47" s="8"/>
      <c r="H47" s="8"/>
      <c r="I47" s="8"/>
      <c r="J47" s="8"/>
      <c r="K47" s="9"/>
    </row>
    <row r="48" spans="1:21" ht="18" customHeight="1" x14ac:dyDescent="0.25">
      <c r="A48" s="31" t="s">
        <v>18</v>
      </c>
      <c r="B48" s="31"/>
      <c r="C48" s="29"/>
      <c r="D48" s="29"/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9">
        <v>0</v>
      </c>
      <c r="S48" s="15"/>
    </row>
    <row r="49" spans="1:18" ht="15.2" customHeight="1" x14ac:dyDescent="0.25">
      <c r="A49" s="31" t="s">
        <v>19</v>
      </c>
      <c r="B49" s="31"/>
      <c r="C49" s="29"/>
      <c r="D49" s="29"/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9">
        <v>0</v>
      </c>
    </row>
    <row r="50" spans="1:18" ht="15.2" customHeight="1" x14ac:dyDescent="0.25">
      <c r="A50" s="31" t="s">
        <v>20</v>
      </c>
      <c r="B50" s="31"/>
      <c r="C50" s="29"/>
      <c r="D50" s="29"/>
      <c r="E50" s="10">
        <v>270777357</v>
      </c>
      <c r="F50" s="10">
        <v>15129638.23</v>
      </c>
      <c r="G50" s="10">
        <v>194048448</v>
      </c>
      <c r="H50" s="10">
        <v>174159481.66999999</v>
      </c>
      <c r="I50" s="10">
        <f>F50+G50+H50</f>
        <v>383337567.89999998</v>
      </c>
      <c r="J50" s="10">
        <f>E50-I50</f>
        <v>-112560210.89999998</v>
      </c>
      <c r="K50" s="23">
        <f>I50/E50</f>
        <v>1.4156928487192524</v>
      </c>
      <c r="M50" s="7"/>
      <c r="Q50" s="14"/>
    </row>
    <row r="51" spans="1:18" ht="15.2" customHeight="1" x14ac:dyDescent="0.25">
      <c r="A51" s="17"/>
      <c r="B51" s="17"/>
      <c r="E51" s="11">
        <f>E50+E49+E48</f>
        <v>270777357</v>
      </c>
      <c r="F51" s="11">
        <f>F50+F49+F48</f>
        <v>15129638.23</v>
      </c>
      <c r="G51" s="11">
        <f>SUM(G48:G50)</f>
        <v>194048448</v>
      </c>
      <c r="H51" s="11">
        <f>SUM(H48:H50)</f>
        <v>174159481.66999999</v>
      </c>
      <c r="I51" s="11">
        <f>SUM(I48:I50)</f>
        <v>383337567.89999998</v>
      </c>
      <c r="J51" s="11">
        <f>SUM(J48:J50)</f>
        <v>-112560210.89999998</v>
      </c>
      <c r="K51" s="24">
        <f>I51/E51</f>
        <v>1.4156928487192524</v>
      </c>
      <c r="N51" s="6"/>
    </row>
    <row r="52" spans="1:18" ht="15.2" customHeight="1" x14ac:dyDescent="0.25">
      <c r="A52" s="17"/>
      <c r="B52" s="17"/>
      <c r="E52" s="8"/>
      <c r="F52" s="8"/>
      <c r="G52" s="8"/>
      <c r="H52" s="8"/>
      <c r="I52" s="8"/>
      <c r="J52" s="8"/>
      <c r="K52" s="9"/>
    </row>
    <row r="53" spans="1:18" ht="15.2" customHeight="1" x14ac:dyDescent="0.25">
      <c r="A53" s="17"/>
      <c r="B53" s="17"/>
      <c r="E53" s="8"/>
      <c r="F53" s="8"/>
      <c r="G53" s="8"/>
      <c r="H53" s="8"/>
      <c r="I53" s="8"/>
      <c r="J53" s="8"/>
      <c r="K53" s="9"/>
      <c r="Q53" s="15"/>
      <c r="R53" s="15"/>
    </row>
    <row r="54" spans="1:18" ht="18" customHeight="1" x14ac:dyDescent="0.25">
      <c r="A54" s="28" t="s">
        <v>21</v>
      </c>
      <c r="B54" s="28"/>
      <c r="C54" s="29"/>
      <c r="D54" s="29"/>
      <c r="E54" s="29"/>
      <c r="F54" s="29"/>
      <c r="G54" s="29"/>
      <c r="H54" s="29"/>
      <c r="I54" s="29"/>
      <c r="J54" s="29"/>
      <c r="K54" s="29"/>
    </row>
    <row r="55" spans="1:18" ht="15.2" customHeight="1" x14ac:dyDescent="0.25">
      <c r="A55" s="31" t="s">
        <v>21</v>
      </c>
      <c r="B55" s="31"/>
      <c r="C55" s="29"/>
      <c r="D55" s="29"/>
      <c r="E55" s="8">
        <v>2882000</v>
      </c>
      <c r="F55" s="8">
        <v>0</v>
      </c>
      <c r="G55" s="8">
        <v>709898</v>
      </c>
      <c r="H55" s="8">
        <v>41850</v>
      </c>
      <c r="I55" s="8">
        <f>F55+G55+H55</f>
        <v>751748</v>
      </c>
      <c r="J55" s="8">
        <f>E55-I55</f>
        <v>2130252</v>
      </c>
      <c r="K55" s="9">
        <f>I55/E55</f>
        <v>0.26084247050659265</v>
      </c>
    </row>
    <row r="56" spans="1:18" ht="15.2" customHeight="1" x14ac:dyDescent="0.25">
      <c r="A56" s="31" t="s">
        <v>22</v>
      </c>
      <c r="B56" s="31"/>
      <c r="C56" s="29"/>
      <c r="D56" s="29"/>
      <c r="E56" s="8">
        <v>1695000</v>
      </c>
      <c r="F56" s="8">
        <v>0</v>
      </c>
      <c r="G56" s="8">
        <v>300000</v>
      </c>
      <c r="H56" s="8">
        <v>0</v>
      </c>
      <c r="I56" s="8">
        <f>F56+G56</f>
        <v>300000</v>
      </c>
      <c r="J56" s="8">
        <f>E56-I56</f>
        <v>1395000</v>
      </c>
      <c r="K56" s="9">
        <f>I56/E56</f>
        <v>0.17699115044247787</v>
      </c>
    </row>
    <row r="57" spans="1:18" ht="15.2" customHeight="1" x14ac:dyDescent="0.25">
      <c r="A57" s="31" t="s">
        <v>23</v>
      </c>
      <c r="B57" s="31"/>
      <c r="C57" s="29"/>
      <c r="D57" s="29"/>
      <c r="E57" s="10">
        <v>2423000</v>
      </c>
      <c r="F57" s="10">
        <v>0</v>
      </c>
      <c r="G57" s="10">
        <v>0</v>
      </c>
      <c r="H57" s="10">
        <v>0</v>
      </c>
      <c r="I57" s="10">
        <f>F57+G57</f>
        <v>0</v>
      </c>
      <c r="J57" s="10">
        <f>E57-I57</f>
        <v>2423000</v>
      </c>
      <c r="K57" s="23">
        <f>I57/E57</f>
        <v>0</v>
      </c>
    </row>
    <row r="58" spans="1:18" ht="15.2" customHeight="1" x14ac:dyDescent="0.25">
      <c r="A58" s="17"/>
      <c r="B58" s="17"/>
      <c r="E58" s="11">
        <f>E57+E56+E55</f>
        <v>7000000</v>
      </c>
      <c r="F58" s="11">
        <f>F57+F56+F55</f>
        <v>0</v>
      </c>
      <c r="G58" s="11">
        <f>SUM(G55:G57)</f>
        <v>1009898</v>
      </c>
      <c r="H58" s="11">
        <f>SUM(H55:H57)</f>
        <v>41850</v>
      </c>
      <c r="I58" s="11">
        <f>SUM(I55:I57)</f>
        <v>1051748</v>
      </c>
      <c r="J58" s="11">
        <f>J57+J56+J55</f>
        <v>5948252</v>
      </c>
      <c r="K58" s="24">
        <f>I58/E58</f>
        <v>0.15024971428571429</v>
      </c>
    </row>
    <row r="59" spans="1:18" s="7" customFormat="1" ht="15.2" customHeight="1" x14ac:dyDescent="0.25">
      <c r="A59" s="17"/>
      <c r="B59" s="17"/>
      <c r="C59" s="1"/>
      <c r="D59" s="1"/>
      <c r="E59" s="8"/>
      <c r="F59" s="8"/>
      <c r="G59" s="8"/>
      <c r="H59" s="8"/>
      <c r="I59" s="8"/>
      <c r="J59" s="8"/>
      <c r="K59" s="9"/>
      <c r="L59" s="1"/>
      <c r="M59" s="1"/>
    </row>
    <row r="60" spans="1:18" ht="18" customHeight="1" x14ac:dyDescent="0.25">
      <c r="A60" s="28" t="s">
        <v>24</v>
      </c>
      <c r="B60" s="28"/>
      <c r="C60" s="29"/>
      <c r="D60" s="29"/>
      <c r="E60" s="29"/>
      <c r="F60" s="29"/>
      <c r="G60" s="29"/>
      <c r="H60" s="29"/>
      <c r="I60" s="29"/>
      <c r="J60" s="29"/>
      <c r="K60" s="29"/>
    </row>
    <row r="61" spans="1:18" s="7" customFormat="1" ht="15.2" customHeight="1" x14ac:dyDescent="0.25">
      <c r="A61" s="31" t="s">
        <v>24</v>
      </c>
      <c r="B61" s="31"/>
      <c r="C61" s="29"/>
      <c r="D61" s="29"/>
      <c r="E61" s="8">
        <v>5301195</v>
      </c>
      <c r="F61" s="8">
        <v>479626.56</v>
      </c>
      <c r="G61" s="8">
        <v>469117.42</v>
      </c>
      <c r="H61" s="8">
        <v>482964.62</v>
      </c>
      <c r="I61" s="8">
        <f>F61+G61+H61</f>
        <v>1431708.6</v>
      </c>
      <c r="J61" s="8">
        <f>E61-I61</f>
        <v>3869486.4</v>
      </c>
      <c r="K61" s="9">
        <f>I61/E61</f>
        <v>0.27007280433939895</v>
      </c>
    </row>
    <row r="62" spans="1:18" s="7" customFormat="1" ht="15.2" customHeight="1" x14ac:dyDescent="0.25">
      <c r="A62" s="31" t="s">
        <v>25</v>
      </c>
      <c r="B62" s="31"/>
      <c r="C62" s="29"/>
      <c r="D62" s="29"/>
      <c r="E62" s="8">
        <v>16000000</v>
      </c>
      <c r="F62" s="8">
        <v>13632544.6</v>
      </c>
      <c r="G62" s="8">
        <v>0</v>
      </c>
      <c r="H62" s="8">
        <v>0</v>
      </c>
      <c r="I62" s="8">
        <f>F62+G62+H62</f>
        <v>13632544.6</v>
      </c>
      <c r="J62" s="8">
        <f>E62-I62</f>
        <v>2367455.4000000004</v>
      </c>
      <c r="K62" s="9">
        <f>I62/E62</f>
        <v>0.85203403749999995</v>
      </c>
    </row>
    <row r="63" spans="1:18" s="7" customFormat="1" ht="15.2" customHeight="1" x14ac:dyDescent="0.25">
      <c r="A63" s="31" t="s">
        <v>26</v>
      </c>
      <c r="B63" s="31"/>
      <c r="C63" s="29"/>
      <c r="D63" s="29"/>
      <c r="E63" s="10">
        <v>8400000</v>
      </c>
      <c r="F63" s="10">
        <v>0</v>
      </c>
      <c r="G63" s="10">
        <v>0</v>
      </c>
      <c r="H63" s="10">
        <v>3374383.35</v>
      </c>
      <c r="I63" s="10">
        <f>F63+G63+H63</f>
        <v>3374383.35</v>
      </c>
      <c r="J63" s="8">
        <f>E63-I63</f>
        <v>5025616.6500000004</v>
      </c>
      <c r="K63" s="9">
        <f>I63/E63</f>
        <v>0.40171230357142856</v>
      </c>
    </row>
    <row r="64" spans="1:18" ht="15.2" customHeight="1" x14ac:dyDescent="0.25">
      <c r="A64" s="17"/>
      <c r="B64" s="17"/>
      <c r="E64" s="11">
        <f>E63+E62+E61</f>
        <v>29701195</v>
      </c>
      <c r="F64" s="11">
        <f>F63+F62+F61</f>
        <v>14112171.16</v>
      </c>
      <c r="G64" s="11">
        <f>SUM(G61:G63)</f>
        <v>469117.42</v>
      </c>
      <c r="H64" s="11">
        <f>SUM(H61:H63)</f>
        <v>3857347.97</v>
      </c>
      <c r="I64" s="11">
        <f>SUM(I61:I63)</f>
        <v>18438636.550000001</v>
      </c>
      <c r="J64" s="11">
        <f>J63+J62+J61</f>
        <v>11262558.450000001</v>
      </c>
      <c r="K64" s="24">
        <f>I64/E64</f>
        <v>0.62080453496904753</v>
      </c>
    </row>
    <row r="65" spans="1:18" ht="15.2" customHeight="1" x14ac:dyDescent="0.25">
      <c r="A65" s="17"/>
      <c r="B65" s="17"/>
      <c r="E65" s="8"/>
      <c r="F65" s="8"/>
      <c r="G65" s="8"/>
      <c r="H65" s="8"/>
      <c r="I65" s="8"/>
      <c r="J65" s="8"/>
      <c r="K65" s="9"/>
    </row>
    <row r="66" spans="1:18" ht="18" customHeight="1" x14ac:dyDescent="0.25">
      <c r="A66" s="28" t="s">
        <v>27</v>
      </c>
      <c r="B66" s="28"/>
      <c r="C66" s="29"/>
      <c r="D66" s="29"/>
      <c r="E66" s="29"/>
      <c r="F66" s="29"/>
      <c r="G66" s="29"/>
      <c r="H66" s="29"/>
      <c r="I66" s="29"/>
      <c r="J66" s="29"/>
      <c r="K66" s="29"/>
    </row>
    <row r="67" spans="1:18" s="7" customFormat="1" ht="15.2" customHeight="1" x14ac:dyDescent="0.25">
      <c r="A67" s="31" t="s">
        <v>27</v>
      </c>
      <c r="B67" s="31"/>
      <c r="C67" s="29"/>
      <c r="D67" s="29"/>
      <c r="E67" s="8">
        <v>6527155</v>
      </c>
      <c r="F67" s="8">
        <v>80240</v>
      </c>
      <c r="G67" s="8">
        <v>725504.4</v>
      </c>
      <c r="H67" s="8">
        <v>1370857.8</v>
      </c>
      <c r="I67" s="8">
        <f>F67+G67+H67</f>
        <v>2176602.2000000002</v>
      </c>
      <c r="J67" s="8">
        <f>E67-G67</f>
        <v>5801650.5999999996</v>
      </c>
      <c r="K67" s="9">
        <f>I67/E67</f>
        <v>0.33346874710344709</v>
      </c>
    </row>
    <row r="68" spans="1:18" s="7" customFormat="1" ht="15.2" customHeight="1" x14ac:dyDescent="0.25">
      <c r="A68" s="31" t="s">
        <v>28</v>
      </c>
      <c r="B68" s="31"/>
      <c r="C68" s="29"/>
      <c r="D68" s="29"/>
      <c r="E68" s="8">
        <v>250000</v>
      </c>
      <c r="F68" s="8">
        <v>0</v>
      </c>
      <c r="G68" s="8">
        <v>220000</v>
      </c>
      <c r="H68" s="8">
        <v>11446</v>
      </c>
      <c r="I68" s="8">
        <f>F68+G68+H68</f>
        <v>231446</v>
      </c>
      <c r="J68" s="8">
        <f>E68-I68</f>
        <v>18554</v>
      </c>
      <c r="K68" s="9">
        <f>I68/E68</f>
        <v>0.92578400000000005</v>
      </c>
      <c r="R68" s="7" t="s">
        <v>69</v>
      </c>
    </row>
    <row r="69" spans="1:18" s="7" customFormat="1" ht="15.2" customHeight="1" x14ac:dyDescent="0.25">
      <c r="A69" s="31" t="s">
        <v>29</v>
      </c>
      <c r="B69" s="31"/>
      <c r="C69" s="29"/>
      <c r="D69" s="29"/>
      <c r="E69" s="10">
        <v>450000</v>
      </c>
      <c r="F69" s="10">
        <v>0</v>
      </c>
      <c r="G69" s="10">
        <v>0</v>
      </c>
      <c r="H69" s="10">
        <v>70800</v>
      </c>
      <c r="I69" s="10">
        <f>F69+G69+H69</f>
        <v>70800</v>
      </c>
      <c r="J69" s="8">
        <f>E69-I69</f>
        <v>379200</v>
      </c>
      <c r="K69" s="9">
        <f>I69/E69</f>
        <v>0.15733333333333333</v>
      </c>
    </row>
    <row r="70" spans="1:18" ht="15.2" customHeight="1" x14ac:dyDescent="0.25">
      <c r="A70" s="17"/>
      <c r="B70" s="17"/>
      <c r="E70" s="11">
        <f>E69+E68+E67</f>
        <v>7227155</v>
      </c>
      <c r="F70" s="11">
        <f>F69+F68+F67</f>
        <v>80240</v>
      </c>
      <c r="G70" s="11">
        <f>SUM(G67:G69)</f>
        <v>945504.4</v>
      </c>
      <c r="H70" s="11">
        <f>SUM(H67:H69)</f>
        <v>1453103.8</v>
      </c>
      <c r="I70" s="11">
        <f>SUM(I67:I69)</f>
        <v>2478848.2000000002</v>
      </c>
      <c r="J70" s="11">
        <f>J69+J68+J67</f>
        <v>6199404.5999999996</v>
      </c>
      <c r="K70" s="24">
        <f>I70/E70</f>
        <v>0.34299087261861688</v>
      </c>
    </row>
    <row r="71" spans="1:18" x14ac:dyDescent="0.25">
      <c r="A71" s="17"/>
      <c r="B71" s="17"/>
      <c r="E71" s="11"/>
      <c r="F71" s="11"/>
      <c r="G71" s="11"/>
      <c r="H71" s="11"/>
      <c r="I71" s="11"/>
      <c r="J71" s="11"/>
      <c r="K71" s="12"/>
    </row>
    <row r="72" spans="1:18" ht="18" customHeight="1" x14ac:dyDescent="0.25">
      <c r="A72" s="28" t="s">
        <v>30</v>
      </c>
      <c r="B72" s="28"/>
      <c r="C72" s="29"/>
      <c r="D72" s="29"/>
      <c r="E72" s="29"/>
      <c r="F72" s="29"/>
      <c r="G72" s="29"/>
      <c r="H72" s="29"/>
      <c r="I72" s="29"/>
      <c r="J72" s="29"/>
      <c r="K72" s="29"/>
    </row>
    <row r="73" spans="1:18" ht="15.2" customHeight="1" x14ac:dyDescent="0.25">
      <c r="A73" s="31" t="s">
        <v>30</v>
      </c>
      <c r="B73" s="31"/>
      <c r="C73" s="29"/>
      <c r="D73" s="29"/>
      <c r="E73" s="8">
        <v>1998400</v>
      </c>
      <c r="F73" s="8">
        <v>0</v>
      </c>
      <c r="G73" s="8">
        <v>438974.87</v>
      </c>
      <c r="H73" s="8">
        <v>0</v>
      </c>
      <c r="I73" s="8">
        <f>F73+G73+H73</f>
        <v>438974.87</v>
      </c>
      <c r="J73" s="8">
        <f>E73-G73</f>
        <v>1559425.13</v>
      </c>
      <c r="K73" s="9">
        <f t="shared" ref="K73:K78" si="7">I73/E73</f>
        <v>0.21966316553242593</v>
      </c>
    </row>
    <row r="74" spans="1:18" ht="15.2" customHeight="1" x14ac:dyDescent="0.25">
      <c r="A74" s="31" t="s">
        <v>31</v>
      </c>
      <c r="B74" s="31"/>
      <c r="C74" s="29"/>
      <c r="D74" s="29"/>
      <c r="E74" s="8">
        <v>47250000</v>
      </c>
      <c r="F74" s="8">
        <v>14380160</v>
      </c>
      <c r="G74" s="8">
        <v>22771631.870000001</v>
      </c>
      <c r="H74" s="8">
        <v>4748675.7</v>
      </c>
      <c r="I74" s="8">
        <f>F74+G74+H74</f>
        <v>41900467.570000008</v>
      </c>
      <c r="J74" s="8">
        <f>E74-I74</f>
        <v>5349532.4299999923</v>
      </c>
      <c r="K74" s="9">
        <f t="shared" si="7"/>
        <v>0.88678238243386265</v>
      </c>
    </row>
    <row r="75" spans="1:18" ht="15.2" customHeight="1" x14ac:dyDescent="0.25">
      <c r="A75" s="31" t="s">
        <v>32</v>
      </c>
      <c r="B75" s="31"/>
      <c r="C75" s="29"/>
      <c r="D75" s="29"/>
      <c r="E75" s="8">
        <v>12750000</v>
      </c>
      <c r="F75" s="8">
        <v>4160927.9</v>
      </c>
      <c r="G75" s="8">
        <v>1431812.1</v>
      </c>
      <c r="H75" s="8">
        <v>3816300</v>
      </c>
      <c r="I75" s="8">
        <f>F75+G75+H75</f>
        <v>9409040</v>
      </c>
      <c r="J75" s="8">
        <f>E75-I75</f>
        <v>3340960</v>
      </c>
      <c r="K75" s="9">
        <f t="shared" si="7"/>
        <v>0.73796392156862745</v>
      </c>
    </row>
    <row r="76" spans="1:18" ht="15.2" customHeight="1" x14ac:dyDescent="0.25">
      <c r="A76" s="31" t="s">
        <v>33</v>
      </c>
      <c r="B76" s="31"/>
      <c r="C76" s="29"/>
      <c r="D76" s="29"/>
      <c r="E76" s="8">
        <v>3000000</v>
      </c>
      <c r="F76" s="8">
        <v>1099850</v>
      </c>
      <c r="G76" s="8">
        <v>620000</v>
      </c>
      <c r="H76" s="8">
        <v>0</v>
      </c>
      <c r="I76" s="8">
        <f>F76+G76+H76</f>
        <v>1719850</v>
      </c>
      <c r="J76" s="8">
        <f>E76-I76</f>
        <v>1280150</v>
      </c>
      <c r="K76" s="9">
        <f t="shared" si="7"/>
        <v>0.57328333333333337</v>
      </c>
    </row>
    <row r="77" spans="1:18" ht="15.2" customHeight="1" x14ac:dyDescent="0.25">
      <c r="A77" s="31" t="s">
        <v>34</v>
      </c>
      <c r="B77" s="31"/>
      <c r="C77" s="29"/>
      <c r="D77" s="29"/>
      <c r="E77" s="8">
        <v>49050000</v>
      </c>
      <c r="F77" s="8">
        <v>11704615.6</v>
      </c>
      <c r="G77" s="8">
        <v>13369992</v>
      </c>
      <c r="H77" s="8">
        <v>7267500</v>
      </c>
      <c r="I77" s="8">
        <f>F77+G77+H77</f>
        <v>32342107.600000001</v>
      </c>
      <c r="J77" s="8">
        <f>E77-I77</f>
        <v>16707892.399999999</v>
      </c>
      <c r="K77" s="9">
        <f t="shared" si="7"/>
        <v>0.65937018552497451</v>
      </c>
      <c r="O77" s="14"/>
    </row>
    <row r="78" spans="1:18" ht="15.2" customHeight="1" x14ac:dyDescent="0.25">
      <c r="A78" s="31" t="s">
        <v>35</v>
      </c>
      <c r="B78" s="31"/>
      <c r="C78" s="29"/>
      <c r="D78" s="29"/>
      <c r="E78" s="8">
        <v>5950000</v>
      </c>
      <c r="F78" s="8">
        <v>2827700</v>
      </c>
      <c r="G78" s="8">
        <v>2641600</v>
      </c>
      <c r="H78" s="8">
        <v>15000</v>
      </c>
      <c r="I78" s="8">
        <f>F78+G78+H78</f>
        <v>5484300</v>
      </c>
      <c r="J78" s="8">
        <f>E78-I78</f>
        <v>465700</v>
      </c>
      <c r="K78" s="9">
        <f t="shared" si="7"/>
        <v>0.92173109243697482</v>
      </c>
    </row>
    <row r="79" spans="1:18" ht="15.2" customHeight="1" x14ac:dyDescent="0.25">
      <c r="A79" s="31" t="s">
        <v>36</v>
      </c>
      <c r="B79" s="31"/>
      <c r="C79" s="29"/>
      <c r="D79" s="29"/>
      <c r="E79" s="8">
        <v>0</v>
      </c>
      <c r="F79" s="8">
        <v>0</v>
      </c>
      <c r="G79" s="8">
        <v>0</v>
      </c>
      <c r="H79" s="8">
        <v>0</v>
      </c>
      <c r="I79" s="8">
        <f>F79+G79+H79</f>
        <v>0</v>
      </c>
      <c r="J79" s="8">
        <f>E79-F79</f>
        <v>0</v>
      </c>
      <c r="K79" s="9">
        <f>IF(E79&gt;0,F79/E79,0)</f>
        <v>0</v>
      </c>
    </row>
    <row r="80" spans="1:18" ht="15.2" customHeight="1" x14ac:dyDescent="0.25">
      <c r="A80" s="31" t="s">
        <v>37</v>
      </c>
      <c r="B80" s="31"/>
      <c r="C80" s="29"/>
      <c r="D80" s="29"/>
      <c r="E80" s="8">
        <v>2692000</v>
      </c>
      <c r="F80" s="8">
        <v>0</v>
      </c>
      <c r="G80" s="8">
        <v>118250</v>
      </c>
      <c r="H80" s="8">
        <v>0</v>
      </c>
      <c r="I80" s="8">
        <f>F80+G80+H80</f>
        <v>118250</v>
      </c>
      <c r="J80" s="8">
        <f>E80-I80</f>
        <v>2573750</v>
      </c>
      <c r="K80" s="9">
        <f>I80/E80</f>
        <v>4.3926448736998511E-2</v>
      </c>
    </row>
    <row r="81" spans="1:16" ht="15.2" customHeight="1" x14ac:dyDescent="0.25">
      <c r="A81" s="31" t="s">
        <v>38</v>
      </c>
      <c r="B81" s="31"/>
      <c r="C81" s="29"/>
      <c r="D81" s="29"/>
      <c r="E81" s="8">
        <v>3162000</v>
      </c>
      <c r="F81" s="8">
        <v>628000</v>
      </c>
      <c r="G81" s="8">
        <v>584320</v>
      </c>
      <c r="H81" s="8">
        <v>72044</v>
      </c>
      <c r="I81" s="8">
        <f>F81+G81+H81</f>
        <v>1284364</v>
      </c>
      <c r="J81" s="8">
        <f>E81-I81</f>
        <v>1877636</v>
      </c>
      <c r="K81" s="9">
        <f>I81/E81</f>
        <v>0.40618722327640733</v>
      </c>
    </row>
    <row r="82" spans="1:16" ht="15.2" customHeight="1" x14ac:dyDescent="0.25">
      <c r="A82" s="31" t="s">
        <v>39</v>
      </c>
      <c r="B82" s="31"/>
      <c r="C82" s="29"/>
      <c r="D82" s="29"/>
      <c r="E82" s="8">
        <v>1112000</v>
      </c>
      <c r="F82" s="8">
        <v>0</v>
      </c>
      <c r="G82" s="8">
        <v>567500</v>
      </c>
      <c r="H82" s="8">
        <v>0</v>
      </c>
      <c r="I82" s="8">
        <f>F82+G82+H82</f>
        <v>567500</v>
      </c>
      <c r="J82" s="8">
        <f>E82-I82</f>
        <v>544500</v>
      </c>
      <c r="K82" s="9">
        <f>I82/E82</f>
        <v>0.51034172661870503</v>
      </c>
    </row>
    <row r="83" spans="1:16" ht="15.2" customHeight="1" x14ac:dyDescent="0.25">
      <c r="A83" s="31" t="s">
        <v>40</v>
      </c>
      <c r="B83" s="31"/>
      <c r="C83" s="29"/>
      <c r="D83" s="29"/>
      <c r="E83" s="10">
        <v>1785400</v>
      </c>
      <c r="F83" s="10">
        <v>1043539.98</v>
      </c>
      <c r="G83" s="10">
        <v>87750</v>
      </c>
      <c r="H83" s="10">
        <v>18200</v>
      </c>
      <c r="I83" s="10">
        <f>F83+G83+H83</f>
        <v>1149489.98</v>
      </c>
      <c r="J83" s="10">
        <f>E83-I83</f>
        <v>635910.02</v>
      </c>
      <c r="K83" s="23">
        <f>I83/E83</f>
        <v>0.6438277024756357</v>
      </c>
    </row>
    <row r="84" spans="1:16" ht="15.2" customHeight="1" x14ac:dyDescent="0.25">
      <c r="A84" s="17"/>
      <c r="B84" s="17"/>
      <c r="E84" s="11">
        <f>SUM(E73:E83)</f>
        <v>128749800</v>
      </c>
      <c r="F84" s="11">
        <f>SUM(F73:F83)</f>
        <v>35844793.479999997</v>
      </c>
      <c r="G84" s="11">
        <f>SUM(G73:G83)</f>
        <v>42631830.840000004</v>
      </c>
      <c r="H84" s="11">
        <f>SUM(H73:H83)</f>
        <v>15937719.699999999</v>
      </c>
      <c r="I84" s="11">
        <f>SUM(I73:I83)</f>
        <v>94414344.020000011</v>
      </c>
      <c r="J84" s="11">
        <f>SUM(J73:J83)</f>
        <v>34335455.979999997</v>
      </c>
      <c r="K84" s="24">
        <f>I84/E84</f>
        <v>0.73331643249154566</v>
      </c>
    </row>
    <row r="85" spans="1:16" ht="18" customHeight="1" x14ac:dyDescent="0.25">
      <c r="A85" s="28"/>
      <c r="B85" s="28"/>
      <c r="C85" s="29"/>
      <c r="D85" s="29"/>
      <c r="E85" s="29"/>
      <c r="F85" s="29"/>
      <c r="G85" s="29"/>
      <c r="H85" s="29"/>
      <c r="I85" s="29"/>
      <c r="J85" s="29"/>
      <c r="K85" s="29"/>
    </row>
    <row r="86" spans="1:16" ht="18" customHeight="1" x14ac:dyDescent="0.25">
      <c r="A86" s="28" t="s">
        <v>41</v>
      </c>
      <c r="B86" s="28"/>
      <c r="C86" s="29"/>
      <c r="D86" s="29"/>
      <c r="E86" s="29"/>
      <c r="F86" s="29"/>
      <c r="G86" s="29"/>
      <c r="H86" s="29"/>
      <c r="I86" s="29"/>
      <c r="J86" s="29"/>
      <c r="K86" s="29"/>
    </row>
    <row r="87" spans="1:16" ht="15.2" customHeight="1" x14ac:dyDescent="0.25">
      <c r="A87" s="31" t="s">
        <v>41</v>
      </c>
      <c r="B87" s="31"/>
      <c r="C87" s="29"/>
      <c r="D87" s="29"/>
      <c r="E87" s="8">
        <v>882600</v>
      </c>
      <c r="F87" s="8">
        <v>488100</v>
      </c>
      <c r="G87" s="8">
        <v>18630</v>
      </c>
      <c r="H87" s="8">
        <v>0</v>
      </c>
      <c r="I87" s="8">
        <f>F87+G87+H87</f>
        <v>506730</v>
      </c>
      <c r="J87" s="8">
        <f t="shared" ref="J87:J93" si="8">E87-I87</f>
        <v>375870</v>
      </c>
      <c r="K87" s="9">
        <f t="shared" ref="K87:K94" si="9">I87/E87</f>
        <v>0.57413324269204624</v>
      </c>
      <c r="P87" s="16"/>
    </row>
    <row r="88" spans="1:16" ht="15.2" customHeight="1" x14ac:dyDescent="0.25">
      <c r="A88" s="31" t="s">
        <v>42</v>
      </c>
      <c r="B88" s="31"/>
      <c r="C88" s="29"/>
      <c r="D88" s="29"/>
      <c r="E88" s="8">
        <v>35000</v>
      </c>
      <c r="F88" s="8">
        <v>1200</v>
      </c>
      <c r="G88" s="8">
        <v>0</v>
      </c>
      <c r="H88" s="8">
        <v>0</v>
      </c>
      <c r="I88" s="8">
        <f>F88+G88+H88</f>
        <v>1200</v>
      </c>
      <c r="J88" s="8">
        <f t="shared" si="8"/>
        <v>33800</v>
      </c>
      <c r="K88" s="9">
        <f t="shared" si="9"/>
        <v>3.4285714285714287E-2</v>
      </c>
    </row>
    <row r="89" spans="1:16" ht="15.2" customHeight="1" x14ac:dyDescent="0.25">
      <c r="A89" s="31" t="s">
        <v>43</v>
      </c>
      <c r="B89" s="31"/>
      <c r="C89" s="29"/>
      <c r="D89" s="29"/>
      <c r="E89" s="8">
        <v>210000</v>
      </c>
      <c r="F89" s="8">
        <v>68928</v>
      </c>
      <c r="G89" s="8">
        <v>15200</v>
      </c>
      <c r="H89" s="8">
        <v>0</v>
      </c>
      <c r="I89" s="8">
        <f>F89+G89+H89</f>
        <v>84128</v>
      </c>
      <c r="J89" s="8">
        <f t="shared" si="8"/>
        <v>125872</v>
      </c>
      <c r="K89" s="9">
        <f t="shared" si="9"/>
        <v>0.4006095238095238</v>
      </c>
    </row>
    <row r="90" spans="1:16" ht="15.2" customHeight="1" x14ac:dyDescent="0.25">
      <c r="A90" s="31" t="s">
        <v>44</v>
      </c>
      <c r="B90" s="31"/>
      <c r="C90" s="29"/>
      <c r="D90" s="29"/>
      <c r="E90" s="8">
        <v>192850</v>
      </c>
      <c r="F90" s="8">
        <v>0</v>
      </c>
      <c r="G90" s="8">
        <v>68928</v>
      </c>
      <c r="H90" s="8">
        <v>0</v>
      </c>
      <c r="I90" s="8">
        <f>F90+G90+H90</f>
        <v>68928</v>
      </c>
      <c r="J90" s="8">
        <f t="shared" si="8"/>
        <v>123922</v>
      </c>
      <c r="K90" s="9">
        <f t="shared" si="9"/>
        <v>0.35741768213637543</v>
      </c>
      <c r="O90" s="14"/>
    </row>
    <row r="91" spans="1:16" ht="15.2" customHeight="1" x14ac:dyDescent="0.25">
      <c r="A91" s="17"/>
      <c r="B91" s="31" t="s">
        <v>72</v>
      </c>
      <c r="C91" s="31"/>
      <c r="D91" s="29"/>
      <c r="E91" s="8">
        <v>207850</v>
      </c>
      <c r="F91" s="8">
        <v>0</v>
      </c>
      <c r="G91" s="8">
        <v>113870</v>
      </c>
      <c r="H91" s="8">
        <v>0</v>
      </c>
      <c r="I91" s="8">
        <f>F91+G91+H91</f>
        <v>113870</v>
      </c>
      <c r="J91" s="8">
        <f>E91-I91</f>
        <v>93980</v>
      </c>
      <c r="K91" s="9">
        <f>I91/E91</f>
        <v>0.54784700505172002</v>
      </c>
    </row>
    <row r="92" spans="1:16" ht="15.2" customHeight="1" x14ac:dyDescent="0.25">
      <c r="A92" s="31" t="s">
        <v>45</v>
      </c>
      <c r="B92" s="31"/>
      <c r="C92" s="29"/>
      <c r="D92" s="29"/>
      <c r="E92" s="8">
        <v>100000</v>
      </c>
      <c r="F92" s="8">
        <v>0</v>
      </c>
      <c r="G92" s="8">
        <v>0</v>
      </c>
      <c r="H92" s="8">
        <v>56750</v>
      </c>
      <c r="I92" s="8">
        <f>F92+G92+H92</f>
        <v>56750</v>
      </c>
      <c r="J92" s="8">
        <f t="shared" si="8"/>
        <v>43250</v>
      </c>
      <c r="K92" s="9">
        <f t="shared" si="9"/>
        <v>0.5675</v>
      </c>
      <c r="P92" s="14"/>
    </row>
    <row r="93" spans="1:16" ht="15.2" customHeight="1" x14ac:dyDescent="0.25">
      <c r="A93" s="31" t="s">
        <v>46</v>
      </c>
      <c r="B93" s="31"/>
      <c r="C93" s="29"/>
      <c r="D93" s="29"/>
      <c r="E93" s="10">
        <v>671700</v>
      </c>
      <c r="F93" s="10">
        <v>0</v>
      </c>
      <c r="G93" s="10">
        <v>100625</v>
      </c>
      <c r="H93" s="10">
        <v>288828</v>
      </c>
      <c r="I93" s="10">
        <f>F93+G93+H93</f>
        <v>389453</v>
      </c>
      <c r="J93" s="10">
        <f t="shared" si="8"/>
        <v>282247</v>
      </c>
      <c r="K93" s="23">
        <f t="shared" si="9"/>
        <v>0.57980199493821649</v>
      </c>
    </row>
    <row r="94" spans="1:16" ht="15.2" customHeight="1" x14ac:dyDescent="0.25">
      <c r="A94" s="17"/>
      <c r="B94" s="17"/>
      <c r="E94" s="11">
        <f>SUM(E87:E93)</f>
        <v>2300000</v>
      </c>
      <c r="F94" s="11">
        <f>SUM(F87:F93)</f>
        <v>558228</v>
      </c>
      <c r="G94" s="11">
        <f>SUM(G87:G93)</f>
        <v>317253</v>
      </c>
      <c r="H94" s="11">
        <f>SUM(H87:H93)</f>
        <v>345578</v>
      </c>
      <c r="I94" s="11">
        <f>SUM(I87:I93)</f>
        <v>1221059</v>
      </c>
      <c r="J94" s="11">
        <f>SUM(J87:J93)</f>
        <v>1078941</v>
      </c>
      <c r="K94" s="24">
        <f t="shared" si="9"/>
        <v>0.5308952173913043</v>
      </c>
    </row>
    <row r="95" spans="1:16" ht="15.2" customHeight="1" x14ac:dyDescent="0.25">
      <c r="A95" s="31"/>
      <c r="B95" s="31"/>
      <c r="C95" s="29"/>
      <c r="D95" s="29"/>
      <c r="E95" s="8"/>
      <c r="F95" s="8"/>
      <c r="G95" s="8"/>
      <c r="H95" s="8"/>
      <c r="I95" s="8"/>
      <c r="J95" s="8"/>
      <c r="K95" s="9"/>
    </row>
    <row r="96" spans="1:16" ht="18" customHeight="1" x14ac:dyDescent="0.25">
      <c r="A96" s="28" t="s">
        <v>47</v>
      </c>
      <c r="B96" s="28"/>
      <c r="C96" s="29"/>
      <c r="D96" s="29"/>
      <c r="E96" s="29"/>
      <c r="F96" s="29"/>
      <c r="G96" s="29"/>
      <c r="H96" s="29"/>
      <c r="I96" s="29"/>
      <c r="J96" s="29"/>
      <c r="K96" s="29"/>
    </row>
    <row r="97" spans="1:18" ht="18" customHeight="1" x14ac:dyDescent="0.25">
      <c r="A97" s="31" t="s">
        <v>47</v>
      </c>
      <c r="B97" s="31"/>
      <c r="C97" s="29"/>
      <c r="D97" s="29"/>
      <c r="E97" s="8">
        <v>210000</v>
      </c>
      <c r="F97" s="8">
        <v>97964.800000000003</v>
      </c>
      <c r="G97" s="8">
        <v>35400</v>
      </c>
      <c r="H97" s="8">
        <v>0</v>
      </c>
      <c r="I97" s="8">
        <f>F97+G97+H97</f>
        <v>133364.79999999999</v>
      </c>
      <c r="J97" s="8">
        <f>E97-I97</f>
        <v>76635.200000000012</v>
      </c>
      <c r="K97" s="9">
        <f>IF(E97&gt;0,F97/E97,0)</f>
        <v>0.46649904761904765</v>
      </c>
    </row>
    <row r="98" spans="1:18" ht="18" customHeight="1" x14ac:dyDescent="0.25">
      <c r="A98" s="17"/>
      <c r="B98" s="31" t="s">
        <v>73</v>
      </c>
      <c r="C98" s="31"/>
      <c r="D98" s="29"/>
      <c r="E98" s="8">
        <v>1035000</v>
      </c>
      <c r="F98" s="8">
        <v>29975.23</v>
      </c>
      <c r="G98" s="8">
        <v>130275.23</v>
      </c>
      <c r="H98" s="8">
        <v>42559</v>
      </c>
      <c r="I98" s="8">
        <f>F98+G98+H98</f>
        <v>202809.46</v>
      </c>
      <c r="J98" s="8">
        <f>E98-I98</f>
        <v>832190.54</v>
      </c>
      <c r="K98" s="9">
        <f>IF(E98&gt;0,F98/E98,0)</f>
        <v>2.8961574879227053E-2</v>
      </c>
    </row>
    <row r="99" spans="1:18" ht="15.2" customHeight="1" x14ac:dyDescent="0.25">
      <c r="A99" s="31" t="s">
        <v>48</v>
      </c>
      <c r="B99" s="31"/>
      <c r="C99" s="29"/>
      <c r="D99" s="29"/>
      <c r="E99" s="8">
        <v>800000</v>
      </c>
      <c r="F99" s="8">
        <v>0</v>
      </c>
      <c r="G99" s="8">
        <v>80977.5</v>
      </c>
      <c r="H99" s="8">
        <v>64900</v>
      </c>
      <c r="I99" s="8">
        <f>F99+G99+H99</f>
        <v>145877.5</v>
      </c>
      <c r="J99" s="8">
        <f>E99-I99</f>
        <v>654122.5</v>
      </c>
      <c r="K99" s="9">
        <f>IF(E99&gt;0,F99/E99,0)</f>
        <v>0</v>
      </c>
    </row>
    <row r="100" spans="1:18" ht="15.2" customHeight="1" x14ac:dyDescent="0.25">
      <c r="A100" s="31" t="s">
        <v>49</v>
      </c>
      <c r="B100" s="31"/>
      <c r="C100" s="29"/>
      <c r="D100" s="29"/>
      <c r="E100" s="10">
        <v>6355000</v>
      </c>
      <c r="F100" s="10">
        <v>265136.14</v>
      </c>
      <c r="G100" s="10">
        <v>2420913.16</v>
      </c>
      <c r="H100" s="10">
        <v>360148.73</v>
      </c>
      <c r="I100" s="10">
        <f>F100+G100+H100</f>
        <v>3046198.0300000003</v>
      </c>
      <c r="J100" s="10">
        <f>E100-I100</f>
        <v>3308801.9699999997</v>
      </c>
      <c r="K100" s="23">
        <f>IF(E100&gt;0,F100/E100,0)</f>
        <v>4.1720871754523998E-2</v>
      </c>
      <c r="Q100" s="14"/>
      <c r="R100" s="26"/>
    </row>
    <row r="101" spans="1:18" ht="15.2" customHeight="1" x14ac:dyDescent="0.25">
      <c r="A101" s="17"/>
      <c r="B101" s="17"/>
      <c r="E101" s="11">
        <f>SUM(E97:E100)</f>
        <v>8400000</v>
      </c>
      <c r="F101" s="11">
        <f>SUM(F97:F100)</f>
        <v>393076.17000000004</v>
      </c>
      <c r="G101" s="11">
        <f>SUM(G97:G100)</f>
        <v>2667565.89</v>
      </c>
      <c r="H101" s="11">
        <f>SUM(H97:H100)</f>
        <v>467607.73</v>
      </c>
      <c r="I101" s="11">
        <f>SUM(I97:I100)</f>
        <v>3528249.79</v>
      </c>
      <c r="J101" s="11">
        <f>SUM(J97:J100)</f>
        <v>4871750.21</v>
      </c>
      <c r="K101" s="24">
        <f>I101/E101</f>
        <v>0.42002973690476192</v>
      </c>
    </row>
    <row r="102" spans="1:18" ht="15.2" customHeight="1" x14ac:dyDescent="0.25">
      <c r="A102" s="31"/>
      <c r="B102" s="31"/>
      <c r="C102" s="29"/>
      <c r="D102" s="29"/>
      <c r="E102" s="8"/>
      <c r="F102" s="8"/>
      <c r="G102" s="8"/>
      <c r="H102" s="8"/>
      <c r="I102" s="8"/>
      <c r="J102" s="8"/>
      <c r="K102" s="9"/>
      <c r="Q102" s="14"/>
      <c r="R102" s="42"/>
    </row>
    <row r="103" spans="1:18" ht="18" customHeight="1" x14ac:dyDescent="0.25">
      <c r="A103" s="28" t="s">
        <v>50</v>
      </c>
      <c r="B103" s="28"/>
      <c r="C103" s="29"/>
      <c r="D103" s="29"/>
      <c r="E103" s="29"/>
      <c r="F103" s="29"/>
      <c r="G103" s="29"/>
      <c r="H103" s="29"/>
      <c r="I103" s="29"/>
      <c r="J103" s="29"/>
      <c r="K103" s="29"/>
      <c r="P103" s="14"/>
    </row>
    <row r="104" spans="1:18" ht="15.2" customHeight="1" x14ac:dyDescent="0.25">
      <c r="A104" s="43" t="s">
        <v>50</v>
      </c>
      <c r="B104" s="43"/>
      <c r="C104" s="33"/>
      <c r="D104" s="33"/>
      <c r="E104" s="11">
        <v>1397800</v>
      </c>
      <c r="F104" s="11">
        <v>50047.92</v>
      </c>
      <c r="G104" s="11">
        <v>336450</v>
      </c>
      <c r="H104" s="11">
        <v>191600.08</v>
      </c>
      <c r="I104" s="11">
        <f>F104+G104+H104</f>
        <v>578098</v>
      </c>
      <c r="J104" s="11">
        <f>E104-I104</f>
        <v>819702</v>
      </c>
      <c r="K104" s="24">
        <f>I104/E104</f>
        <v>0.41357704964944914</v>
      </c>
      <c r="Q104" s="14"/>
      <c r="R104" s="42"/>
    </row>
    <row r="105" spans="1:18" x14ac:dyDescent="0.25">
      <c r="A105" s="43" t="s">
        <v>51</v>
      </c>
      <c r="B105" s="43"/>
      <c r="C105" s="33"/>
      <c r="D105" s="33"/>
      <c r="E105" s="11">
        <v>210000</v>
      </c>
      <c r="F105" s="11">
        <v>95987.81</v>
      </c>
      <c r="G105" s="11">
        <v>0</v>
      </c>
      <c r="H105" s="11">
        <v>0</v>
      </c>
      <c r="I105" s="11">
        <f>F105+G105+H105</f>
        <v>95987.81</v>
      </c>
      <c r="J105" s="11">
        <f>E105-I105</f>
        <v>114012.19</v>
      </c>
      <c r="K105" s="24">
        <f>I105/E105</f>
        <v>0.45708480952380953</v>
      </c>
    </row>
    <row r="106" spans="1:18" x14ac:dyDescent="0.25">
      <c r="A106" s="44"/>
      <c r="B106" s="43" t="s">
        <v>74</v>
      </c>
      <c r="C106" s="43"/>
      <c r="D106" s="33"/>
      <c r="E106" s="11">
        <v>148002767.47999999</v>
      </c>
      <c r="F106" s="11">
        <v>0</v>
      </c>
      <c r="G106" s="11">
        <v>38381682.119999997</v>
      </c>
      <c r="H106" s="11">
        <v>2021045</v>
      </c>
      <c r="I106" s="11">
        <f>F106+G106+H106</f>
        <v>40402727.119999997</v>
      </c>
      <c r="J106" s="11">
        <f>E106-I106</f>
        <v>107600040.35999998</v>
      </c>
      <c r="K106" s="24">
        <f>I106/E106</f>
        <v>0.27298629483708625</v>
      </c>
    </row>
    <row r="107" spans="1:18" x14ac:dyDescent="0.25">
      <c r="A107" s="43" t="s">
        <v>52</v>
      </c>
      <c r="B107" s="43"/>
      <c r="C107" s="33"/>
      <c r="D107" s="33"/>
      <c r="E107" s="11">
        <v>1700000</v>
      </c>
      <c r="F107" s="11">
        <v>0</v>
      </c>
      <c r="G107" s="11">
        <v>570000</v>
      </c>
      <c r="H107" s="11">
        <v>641451</v>
      </c>
      <c r="I107" s="11">
        <f>F107+G107+H107</f>
        <v>1211451</v>
      </c>
      <c r="J107" s="11">
        <f>E107-I107</f>
        <v>488549</v>
      </c>
      <c r="K107" s="24">
        <f>I107/E107</f>
        <v>0.71261823529411761</v>
      </c>
      <c r="Q107" s="14"/>
    </row>
    <row r="108" spans="1:18" x14ac:dyDescent="0.25">
      <c r="A108" s="43" t="s">
        <v>75</v>
      </c>
      <c r="B108" s="43"/>
      <c r="C108" s="33"/>
      <c r="D108" s="33"/>
      <c r="E108" s="45">
        <v>10000000</v>
      </c>
      <c r="F108" s="45">
        <v>1488313.06</v>
      </c>
      <c r="G108" s="45">
        <v>2649126.16</v>
      </c>
      <c r="H108" s="45">
        <v>2210665.5699999998</v>
      </c>
      <c r="I108" s="45">
        <f>F108+G108+H108</f>
        <v>6348104.79</v>
      </c>
      <c r="J108" s="45">
        <f>E108-I108</f>
        <v>3651895.21</v>
      </c>
      <c r="K108" s="46">
        <f>I108/E108</f>
        <v>0.63481047899999998</v>
      </c>
    </row>
    <row r="109" spans="1:18" x14ac:dyDescent="0.25">
      <c r="A109" s="44"/>
      <c r="B109" s="44"/>
      <c r="C109" s="22"/>
      <c r="D109" s="22"/>
      <c r="E109" s="11">
        <f>SUM(E104:E108)</f>
        <v>161310567.47999999</v>
      </c>
      <c r="F109" s="11">
        <f>SUM(F104:F108)</f>
        <v>1634348.79</v>
      </c>
      <c r="G109" s="11">
        <f>SUM(G104:G108)</f>
        <v>41937258.280000001</v>
      </c>
      <c r="H109" s="11">
        <f>SUM(H104:H108)</f>
        <v>5064761.6500000004</v>
      </c>
      <c r="I109" s="11">
        <f>SUM(I104:I108)</f>
        <v>48636368.719999999</v>
      </c>
      <c r="J109" s="11">
        <f>SUM(J104:J108)</f>
        <v>112674198.75999998</v>
      </c>
      <c r="K109" s="24">
        <f>I109/E109</f>
        <v>0.30150764131451063</v>
      </c>
      <c r="Q109" s="14"/>
      <c r="R109" s="14"/>
    </row>
    <row r="110" spans="1:18" ht="18" customHeight="1" x14ac:dyDescent="0.25">
      <c r="A110" s="28"/>
      <c r="B110" s="28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8" ht="18" customHeight="1" x14ac:dyDescent="0.25">
      <c r="A111" s="28" t="s">
        <v>53</v>
      </c>
      <c r="B111" s="28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8" ht="15.2" customHeight="1" x14ac:dyDescent="0.25">
      <c r="A112" s="31" t="s">
        <v>76</v>
      </c>
      <c r="B112" s="31"/>
      <c r="C112" s="29"/>
      <c r="D112" s="29"/>
      <c r="E112" s="8">
        <v>1800000</v>
      </c>
      <c r="F112" s="8">
        <v>900000</v>
      </c>
      <c r="G112" s="8">
        <v>200000</v>
      </c>
      <c r="H112" s="8">
        <v>0</v>
      </c>
      <c r="I112" s="8">
        <f>F112+G112+H112</f>
        <v>1100000</v>
      </c>
      <c r="J112" s="8">
        <f>E112-I112</f>
        <v>700000</v>
      </c>
      <c r="K112" s="18">
        <f>I112/E112</f>
        <v>0.61111111111111116</v>
      </c>
    </row>
    <row r="113" spans="1:17" ht="15.2" customHeight="1" x14ac:dyDescent="0.25">
      <c r="A113" s="31" t="s">
        <v>77</v>
      </c>
      <c r="B113" s="31"/>
      <c r="C113" s="29"/>
      <c r="D113" s="29"/>
      <c r="E113" s="8">
        <v>4915900</v>
      </c>
      <c r="F113" s="8">
        <v>214600</v>
      </c>
      <c r="G113" s="8">
        <v>2615400</v>
      </c>
      <c r="H113" s="8">
        <v>0</v>
      </c>
      <c r="I113" s="8">
        <f>F113+G113+H113</f>
        <v>2830000</v>
      </c>
      <c r="J113" s="8">
        <f>E113-I113</f>
        <v>2085900</v>
      </c>
      <c r="K113" s="18">
        <f>I113/E113</f>
        <v>0.57568298785573346</v>
      </c>
      <c r="P113" s="22"/>
      <c r="Q113" s="14"/>
    </row>
    <row r="114" spans="1:17" ht="15.2" customHeight="1" x14ac:dyDescent="0.25">
      <c r="A114" s="31" t="s">
        <v>78</v>
      </c>
      <c r="B114" s="31"/>
      <c r="C114" s="29"/>
      <c r="D114" s="29"/>
      <c r="E114" s="8">
        <v>14384880</v>
      </c>
      <c r="F114" s="8">
        <v>9144880</v>
      </c>
      <c r="G114" s="8">
        <v>3740000</v>
      </c>
      <c r="H114" s="8">
        <v>1500000</v>
      </c>
      <c r="I114" s="8">
        <f>F114+G114+H114</f>
        <v>14384880</v>
      </c>
      <c r="J114" s="8">
        <f>E114-I114</f>
        <v>0</v>
      </c>
      <c r="K114" s="18">
        <f>I114/E114</f>
        <v>1</v>
      </c>
    </row>
    <row r="115" spans="1:17" ht="15.2" customHeight="1" x14ac:dyDescent="0.25">
      <c r="A115" s="31" t="s">
        <v>53</v>
      </c>
      <c r="B115" s="31"/>
      <c r="C115" s="29"/>
      <c r="D115" s="29"/>
      <c r="E115" s="10">
        <v>7398128</v>
      </c>
      <c r="F115" s="10">
        <v>0</v>
      </c>
      <c r="G115" s="10">
        <v>2753028</v>
      </c>
      <c r="H115" s="10">
        <v>1134600</v>
      </c>
      <c r="I115" s="10">
        <f>F115+G115+H115</f>
        <v>3887628</v>
      </c>
      <c r="J115" s="10">
        <f>E115-I115</f>
        <v>3510500</v>
      </c>
      <c r="K115" s="23">
        <f>I115/E115</f>
        <v>0.52548806941431669</v>
      </c>
    </row>
    <row r="116" spans="1:17" x14ac:dyDescent="0.25">
      <c r="A116" s="31"/>
      <c r="B116" s="31"/>
      <c r="C116" s="29"/>
      <c r="D116" s="29"/>
      <c r="E116" s="11">
        <f>E115+E114+E113+E112</f>
        <v>28498908</v>
      </c>
      <c r="F116" s="11">
        <f>SUM(F112:F115)</f>
        <v>10259480</v>
      </c>
      <c r="G116" s="11">
        <f>SUM(G112:G115)</f>
        <v>9308428</v>
      </c>
      <c r="H116" s="11">
        <f>SUM(H112:H115)</f>
        <v>2634600</v>
      </c>
      <c r="I116" s="11">
        <f>SUM(I112:I115)</f>
        <v>22202508</v>
      </c>
      <c r="J116" s="11">
        <f>SUM(J112:J115)</f>
        <v>6296400</v>
      </c>
      <c r="K116" s="24">
        <f>I116/E116</f>
        <v>0.77906521891996705</v>
      </c>
    </row>
    <row r="117" spans="1:17" x14ac:dyDescent="0.25">
      <c r="A117" s="31"/>
      <c r="B117" s="31"/>
      <c r="C117" s="29"/>
      <c r="D117" s="29"/>
      <c r="E117" s="11"/>
      <c r="F117" s="11"/>
      <c r="G117" s="11"/>
      <c r="H117" s="11"/>
      <c r="I117" s="11"/>
      <c r="J117" s="11"/>
      <c r="K117" s="12"/>
    </row>
    <row r="118" spans="1:17" ht="18" customHeight="1" x14ac:dyDescent="0.25">
      <c r="A118" s="28"/>
      <c r="B118" s="28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7" x14ac:dyDescent="0.25">
      <c r="B119" s="28" t="s">
        <v>80</v>
      </c>
      <c r="C119" s="28"/>
      <c r="D119" s="29"/>
      <c r="E119" s="30"/>
      <c r="F119" s="30"/>
      <c r="G119" s="30"/>
      <c r="H119" s="30"/>
      <c r="I119" s="30"/>
      <c r="J119" s="30"/>
      <c r="K119" s="30"/>
    </row>
    <row r="120" spans="1:17" s="7" customFormat="1" x14ac:dyDescent="0.25">
      <c r="B120" s="31" t="s">
        <v>81</v>
      </c>
      <c r="C120" s="31"/>
      <c r="D120" s="29"/>
      <c r="E120" s="8">
        <v>1204596347</v>
      </c>
      <c r="F120" s="8">
        <v>115327310.84</v>
      </c>
      <c r="G120" s="8">
        <v>465659269.75</v>
      </c>
      <c r="H120" s="8">
        <v>253304320.37</v>
      </c>
      <c r="I120" s="8">
        <f>F120+G120+H120</f>
        <v>834290900.96000004</v>
      </c>
      <c r="J120" s="8">
        <f>E120-I120</f>
        <v>370305446.03999996</v>
      </c>
      <c r="K120" s="18">
        <f>I120/E120</f>
        <v>0.69258959902856154</v>
      </c>
    </row>
    <row r="121" spans="1:17" s="7" customFormat="1" x14ac:dyDescent="0.25">
      <c r="B121" s="31" t="s">
        <v>82</v>
      </c>
      <c r="C121" s="31"/>
      <c r="D121" s="29"/>
      <c r="E121" s="8">
        <v>855338635</v>
      </c>
      <c r="F121" s="8">
        <v>85533863.5</v>
      </c>
      <c r="G121" s="8">
        <v>341425174.06</v>
      </c>
      <c r="H121" s="8">
        <v>156754410.13</v>
      </c>
      <c r="I121" s="8">
        <f>F121+G121+H121</f>
        <v>583713447.69000006</v>
      </c>
      <c r="J121" s="8">
        <f>E121-I121</f>
        <v>271625187.30999994</v>
      </c>
      <c r="K121" s="18">
        <f>I121/E121</f>
        <v>0.68243549841519791</v>
      </c>
      <c r="P121" s="26"/>
      <c r="Q121" s="27"/>
    </row>
    <row r="122" spans="1:17" s="7" customFormat="1" ht="15" customHeight="1" x14ac:dyDescent="0.25">
      <c r="B122" s="31" t="s">
        <v>79</v>
      </c>
      <c r="C122" s="31"/>
      <c r="D122" s="31"/>
      <c r="E122" s="10">
        <v>2446822</v>
      </c>
      <c r="F122" s="10">
        <v>1015093.83</v>
      </c>
      <c r="G122" s="10">
        <v>0</v>
      </c>
      <c r="H122" s="10">
        <v>936000</v>
      </c>
      <c r="I122" s="10">
        <f>F122+G122</f>
        <v>1015093.83</v>
      </c>
      <c r="J122" s="10">
        <f>E122-I122</f>
        <v>1431728.17</v>
      </c>
      <c r="K122" s="19">
        <f>I122/E122</f>
        <v>0.41486214771650737</v>
      </c>
    </row>
    <row r="123" spans="1:17" x14ac:dyDescent="0.25">
      <c r="B123" s="31"/>
      <c r="C123" s="31"/>
      <c r="D123" s="29"/>
      <c r="E123" s="11">
        <f>SUM(E120:E122)</f>
        <v>2062381804</v>
      </c>
      <c r="F123" s="11">
        <f>SUM(F120:F122)</f>
        <v>201876268.17000002</v>
      </c>
      <c r="G123" s="11">
        <f>SUM(G120:G122)</f>
        <v>807084443.80999994</v>
      </c>
      <c r="H123" s="11">
        <f>SUM(H120:H122)</f>
        <v>410994730.5</v>
      </c>
      <c r="I123" s="11">
        <f>SUM(I120:I122)</f>
        <v>1419019442.48</v>
      </c>
      <c r="J123" s="11">
        <f>SUM(J120:J122)</f>
        <v>643362361.51999986</v>
      </c>
      <c r="K123" s="12">
        <f>I123/E123</f>
        <v>0.68804885677705485</v>
      </c>
    </row>
    <row r="124" spans="1:17" x14ac:dyDescent="0.25">
      <c r="P124" s="14"/>
    </row>
    <row r="127" spans="1:17" x14ac:dyDescent="0.25">
      <c r="G127" s="15"/>
      <c r="H127" s="15"/>
    </row>
    <row r="128" spans="1:17" x14ac:dyDescent="0.25">
      <c r="K128" s="15"/>
    </row>
  </sheetData>
  <mergeCells count="101">
    <mergeCell ref="C4:J4"/>
    <mergeCell ref="C5:K5"/>
    <mergeCell ref="C6:J6"/>
    <mergeCell ref="D7:L7"/>
    <mergeCell ref="A9:D9"/>
    <mergeCell ref="B10:D10"/>
    <mergeCell ref="B17:D17"/>
    <mergeCell ref="B18:D18"/>
    <mergeCell ref="A20:K20"/>
    <mergeCell ref="A21:D21"/>
    <mergeCell ref="B22:D22"/>
    <mergeCell ref="A23:D23"/>
    <mergeCell ref="A11:D11"/>
    <mergeCell ref="B12:D12"/>
    <mergeCell ref="B13:D13"/>
    <mergeCell ref="A14:D14"/>
    <mergeCell ref="A15:D15"/>
    <mergeCell ref="B16:D16"/>
    <mergeCell ref="A30:D30"/>
    <mergeCell ref="A31:D31"/>
    <mergeCell ref="B32:D32"/>
    <mergeCell ref="A33:D33"/>
    <mergeCell ref="A36:D36"/>
    <mergeCell ref="A37:D37"/>
    <mergeCell ref="A24:D24"/>
    <mergeCell ref="A25:D25"/>
    <mergeCell ref="A26:D26"/>
    <mergeCell ref="A27:D27"/>
    <mergeCell ref="A28:D28"/>
    <mergeCell ref="A29:D29"/>
    <mergeCell ref="A44:D44"/>
    <mergeCell ref="A47:D47"/>
    <mergeCell ref="A48:D48"/>
    <mergeCell ref="A49:D49"/>
    <mergeCell ref="A50:D50"/>
    <mergeCell ref="A54:K54"/>
    <mergeCell ref="A38:D38"/>
    <mergeCell ref="A39:D39"/>
    <mergeCell ref="A40:D40"/>
    <mergeCell ref="A41:D41"/>
    <mergeCell ref="A42:D42"/>
    <mergeCell ref="B43:D43"/>
    <mergeCell ref="A63:D63"/>
    <mergeCell ref="A66:K66"/>
    <mergeCell ref="A67:D67"/>
    <mergeCell ref="A68:D68"/>
    <mergeCell ref="A69:D69"/>
    <mergeCell ref="A72:K72"/>
    <mergeCell ref="A55:D55"/>
    <mergeCell ref="A56:D56"/>
    <mergeCell ref="A57:D57"/>
    <mergeCell ref="A60:K60"/>
    <mergeCell ref="A61:D61"/>
    <mergeCell ref="A62:D62"/>
    <mergeCell ref="A79:D79"/>
    <mergeCell ref="A80:D80"/>
    <mergeCell ref="A81:D81"/>
    <mergeCell ref="A82:D82"/>
    <mergeCell ref="A83:D83"/>
    <mergeCell ref="A85:K85"/>
    <mergeCell ref="A73:D73"/>
    <mergeCell ref="A74:D74"/>
    <mergeCell ref="A75:D75"/>
    <mergeCell ref="A76:D76"/>
    <mergeCell ref="A77:D77"/>
    <mergeCell ref="A78:D78"/>
    <mergeCell ref="A92:D92"/>
    <mergeCell ref="A93:D93"/>
    <mergeCell ref="A95:D95"/>
    <mergeCell ref="A96:K96"/>
    <mergeCell ref="A97:D97"/>
    <mergeCell ref="B98:D98"/>
    <mergeCell ref="A86:K86"/>
    <mergeCell ref="A87:D87"/>
    <mergeCell ref="A88:D88"/>
    <mergeCell ref="A89:D89"/>
    <mergeCell ref="A90:D90"/>
    <mergeCell ref="B91:D91"/>
    <mergeCell ref="B106:D106"/>
    <mergeCell ref="A107:D107"/>
    <mergeCell ref="A108:D108"/>
    <mergeCell ref="A110:K110"/>
    <mergeCell ref="A111:K111"/>
    <mergeCell ref="A112:D112"/>
    <mergeCell ref="A99:D99"/>
    <mergeCell ref="A100:D100"/>
    <mergeCell ref="A102:D102"/>
    <mergeCell ref="A103:K103"/>
    <mergeCell ref="A104:D104"/>
    <mergeCell ref="A105:D105"/>
    <mergeCell ref="B119:K119"/>
    <mergeCell ref="B120:D120"/>
    <mergeCell ref="B121:D121"/>
    <mergeCell ref="B122:D122"/>
    <mergeCell ref="B123:D123"/>
    <mergeCell ref="A113:D113"/>
    <mergeCell ref="A114:D114"/>
    <mergeCell ref="A115:D115"/>
    <mergeCell ref="A116:D116"/>
    <mergeCell ref="A117:D117"/>
    <mergeCell ref="A118:K118"/>
  </mergeCells>
  <pageMargins left="0.70866141732283472" right="0.70866141732283472" top="0.74803149606299213" bottom="0.74803149606299213" header="0.31496062992125984" footer="0.31496062992125984"/>
  <pageSetup scale="76" orientation="landscape" r:id="rId1"/>
  <rowBreaks count="4" manualBreakCount="4">
    <brk id="35" max="12" man="1"/>
    <brk id="52" max="12" man="1"/>
    <brk id="84" max="12" man="1"/>
    <brk id="110" max="12" man="1"/>
  </rowBreaks>
  <colBreaks count="1" manualBreakCount="1">
    <brk id="13" max="1048575" man="1"/>
  </colBreaks>
  <ignoredErrors>
    <ignoredError sqref="I3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Johenny Duran Guerrero</dc:creator>
  <cp:lastModifiedBy>Joaquin Espinal Hernandez</cp:lastModifiedBy>
  <cp:lastPrinted>2023-10-12T15:41:12Z</cp:lastPrinted>
  <dcterms:created xsi:type="dcterms:W3CDTF">2022-06-20T16:52:00Z</dcterms:created>
  <dcterms:modified xsi:type="dcterms:W3CDTF">2023-10-12T17:51:51Z</dcterms:modified>
</cp:coreProperties>
</file>